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147313\Downloads\"/>
    </mc:Choice>
  </mc:AlternateContent>
  <xr:revisionPtr revIDLastSave="0" documentId="13_ncr:1_{FCB84432-BE62-45CA-83B1-5CDA035F471B}" xr6:coauthVersionLast="47" xr6:coauthVersionMax="47" xr10:uidLastSave="{00000000-0000-0000-0000-000000000000}"/>
  <workbookProtection workbookAlgorithmName="SHA-512" workbookHashValue="MBbLxgT07l7lAbVqOzQcCd/GQ5xYJ5PIfCS1OEOXXj53LqFTqT8Albp6C8U27ZFIb3/8wf9XD4X1cPO+rawY2g==" workbookSaltValue="4Z2mXAAklr0bvvs5hli6uw==" workbookSpinCount="100000" lockStructure="1"/>
  <bookViews>
    <workbookView xWindow="-120" yWindow="-120" windowWidth="29040" windowHeight="15840" xr2:uid="{00000000-000D-0000-FFFF-FFFF00000000}"/>
  </bookViews>
  <sheets>
    <sheet name="rubrieken" sheetId="10" r:id="rId1"/>
    <sheet name="Indicatoren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13" roundtripDataSignature="AMtx7mhG3NJO4ZSA7IfZhNW/hDT86xBEog=="/>
    </ext>
  </extLst>
</workbook>
</file>

<file path=xl/calcChain.xml><?xml version="1.0" encoding="utf-8"?>
<calcChain xmlns="http://schemas.openxmlformats.org/spreadsheetml/2006/main">
  <c r="H56" i="10" l="1"/>
  <c r="H53" i="10"/>
  <c r="H15" i="10"/>
  <c r="E116" i="10"/>
  <c r="I56" i="10"/>
  <c r="P45" i="10"/>
  <c r="P17" i="11"/>
  <c r="C116" i="10" l="1"/>
  <c r="N56" i="10"/>
  <c r="C15" i="10"/>
  <c r="L15" i="10"/>
  <c r="L18" i="10" s="1"/>
  <c r="P26" i="11"/>
  <c r="P25" i="11"/>
  <c r="P24" i="11"/>
  <c r="P18" i="11"/>
  <c r="M26" i="11"/>
  <c r="M25" i="11"/>
  <c r="M24" i="11"/>
  <c r="M18" i="11"/>
  <c r="M17" i="11"/>
  <c r="P30" i="11" l="1"/>
  <c r="P29" i="11"/>
  <c r="P28" i="11"/>
  <c r="P8" i="11"/>
  <c r="P22" i="11"/>
  <c r="P20" i="11"/>
  <c r="P21" i="11"/>
  <c r="M30" i="11"/>
  <c r="M29" i="11"/>
  <c r="M28" i="11"/>
  <c r="M22" i="11"/>
  <c r="M21" i="11"/>
  <c r="M20" i="11"/>
  <c r="M8" i="11"/>
  <c r="N116" i="10"/>
  <c r="M116" i="10"/>
  <c r="K116" i="10"/>
  <c r="J116" i="10"/>
  <c r="I116" i="10"/>
  <c r="H116" i="10"/>
  <c r="G116" i="10"/>
  <c r="F116" i="10"/>
  <c r="D116" i="10"/>
  <c r="L116" i="10"/>
  <c r="O26" i="11"/>
  <c r="N26" i="11"/>
  <c r="L26" i="11"/>
  <c r="K26" i="11"/>
  <c r="J26" i="11"/>
  <c r="I26" i="11"/>
  <c r="H26" i="11"/>
  <c r="G26" i="11"/>
  <c r="F26" i="11"/>
  <c r="E26" i="11"/>
  <c r="O25" i="11"/>
  <c r="N25" i="11"/>
  <c r="L25" i="11"/>
  <c r="K25" i="11"/>
  <c r="J25" i="11"/>
  <c r="I25" i="11"/>
  <c r="H25" i="11"/>
  <c r="G25" i="11"/>
  <c r="F25" i="11"/>
  <c r="E25" i="11"/>
  <c r="O24" i="11"/>
  <c r="N24" i="11"/>
  <c r="L24" i="11"/>
  <c r="K24" i="11"/>
  <c r="J24" i="11"/>
  <c r="I24" i="11"/>
  <c r="H24" i="11"/>
  <c r="G24" i="11"/>
  <c r="F24" i="11"/>
  <c r="E24" i="11"/>
  <c r="O18" i="11"/>
  <c r="N18" i="11"/>
  <c r="L18" i="11"/>
  <c r="K18" i="11"/>
  <c r="J18" i="11"/>
  <c r="I18" i="11"/>
  <c r="H18" i="11"/>
  <c r="G18" i="11"/>
  <c r="F18" i="11"/>
  <c r="E18" i="11"/>
  <c r="O17" i="11"/>
  <c r="N17" i="11"/>
  <c r="L17" i="11"/>
  <c r="K17" i="11"/>
  <c r="J17" i="11"/>
  <c r="I17" i="11"/>
  <c r="H17" i="11"/>
  <c r="G17" i="11"/>
  <c r="F17" i="11"/>
  <c r="E17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P9" i="11"/>
  <c r="O9" i="11"/>
  <c r="N9" i="11"/>
  <c r="M9" i="11"/>
  <c r="L9" i="11"/>
  <c r="K9" i="11"/>
  <c r="J9" i="11"/>
  <c r="I9" i="11"/>
  <c r="H9" i="11"/>
  <c r="G9" i="11"/>
  <c r="F9" i="11"/>
  <c r="E9" i="11"/>
  <c r="P7" i="11"/>
  <c r="O7" i="11"/>
  <c r="N7" i="11"/>
  <c r="M7" i="11"/>
  <c r="L7" i="11"/>
  <c r="K7" i="11"/>
  <c r="J7" i="11"/>
  <c r="I7" i="11"/>
  <c r="H7" i="11"/>
  <c r="G7" i="11"/>
  <c r="F7" i="11"/>
  <c r="E7" i="11"/>
  <c r="P6" i="11"/>
  <c r="O6" i="11"/>
  <c r="N6" i="11"/>
  <c r="M6" i="11"/>
  <c r="L6" i="11"/>
  <c r="K6" i="11"/>
  <c r="J6" i="11"/>
  <c r="I6" i="11"/>
  <c r="H6" i="11"/>
  <c r="G6" i="11"/>
  <c r="F6" i="11"/>
  <c r="E6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26" i="11"/>
  <c r="D25" i="11"/>
  <c r="D24" i="11"/>
  <c r="D18" i="11"/>
  <c r="D17" i="11"/>
  <c r="D12" i="11"/>
  <c r="D11" i="11"/>
  <c r="D10" i="11"/>
  <c r="Q10" i="11" s="1"/>
  <c r="D7" i="11"/>
  <c r="D9" i="11"/>
  <c r="D6" i="11"/>
  <c r="Q17" i="11" l="1"/>
  <c r="Q26" i="11"/>
  <c r="Q24" i="11"/>
  <c r="Q25" i="11"/>
  <c r="Q18" i="11"/>
  <c r="Q9" i="11"/>
  <c r="Q6" i="11"/>
  <c r="Q11" i="11"/>
  <c r="Q12" i="11"/>
  <c r="Q7" i="11"/>
  <c r="D13" i="11"/>
  <c r="Q13" i="11" s="1"/>
  <c r="L56" i="10"/>
  <c r="N15" i="10"/>
  <c r="N18" i="10" s="1"/>
  <c r="M15" i="10"/>
  <c r="M18" i="10" s="1"/>
  <c r="K15" i="10"/>
  <c r="K18" i="10" s="1"/>
  <c r="J15" i="10"/>
  <c r="J18" i="10" s="1"/>
  <c r="H18" i="10"/>
  <c r="G15" i="10"/>
  <c r="G18" i="10" s="1"/>
  <c r="F15" i="10"/>
  <c r="F18" i="10" s="1"/>
  <c r="E15" i="10"/>
  <c r="E18" i="10" s="1"/>
  <c r="D15" i="10"/>
  <c r="D18" i="10" s="1"/>
  <c r="M56" i="10"/>
  <c r="K56" i="10"/>
  <c r="J56" i="10"/>
  <c r="G56" i="10"/>
  <c r="F56" i="10"/>
  <c r="E56" i="10"/>
  <c r="D56" i="10"/>
  <c r="C56" i="10"/>
  <c r="P85" i="10"/>
  <c r="P115" i="10"/>
  <c r="P113" i="10"/>
  <c r="P111" i="10"/>
  <c r="P109" i="10"/>
  <c r="P107" i="10"/>
  <c r="P105" i="10"/>
  <c r="P103" i="10"/>
  <c r="P101" i="10"/>
  <c r="P99" i="10"/>
  <c r="P97" i="10"/>
  <c r="P95" i="10"/>
  <c r="P93" i="10"/>
  <c r="P91" i="10"/>
  <c r="P89" i="10"/>
  <c r="P87" i="10"/>
  <c r="P83" i="10"/>
  <c r="P81" i="10"/>
  <c r="P79" i="10"/>
  <c r="P77" i="10"/>
  <c r="P75" i="10"/>
  <c r="P73" i="10"/>
  <c r="P71" i="10"/>
  <c r="P69" i="10"/>
  <c r="P67" i="10"/>
  <c r="P65" i="10"/>
  <c r="P4" i="10"/>
  <c r="P60" i="10"/>
  <c r="P58" i="10"/>
  <c r="P53" i="10"/>
  <c r="P51" i="10"/>
  <c r="P49" i="10"/>
  <c r="P47" i="10"/>
  <c r="P43" i="10"/>
  <c r="P41" i="10"/>
  <c r="P37" i="10"/>
  <c r="P35" i="10"/>
  <c r="P33" i="10"/>
  <c r="P22" i="10"/>
  <c r="P14" i="10"/>
  <c r="P13" i="10"/>
  <c r="P10" i="10"/>
  <c r="P9" i="10"/>
  <c r="P6" i="10"/>
  <c r="P56" i="10" l="1"/>
  <c r="H29" i="11"/>
  <c r="H20" i="11"/>
  <c r="H30" i="11"/>
  <c r="H21" i="11"/>
  <c r="H22" i="11"/>
  <c r="H8" i="11"/>
  <c r="H28" i="11"/>
  <c r="I30" i="11"/>
  <c r="I21" i="11"/>
  <c r="I22" i="11"/>
  <c r="I29" i="11"/>
  <c r="I20" i="11"/>
  <c r="I8" i="11"/>
  <c r="I28" i="11"/>
  <c r="J30" i="11"/>
  <c r="J22" i="11"/>
  <c r="J29" i="11"/>
  <c r="J21" i="11"/>
  <c r="J8" i="11"/>
  <c r="J28" i="11"/>
  <c r="J20" i="11"/>
  <c r="N8" i="11"/>
  <c r="N30" i="11"/>
  <c r="N21" i="11"/>
  <c r="N28" i="11"/>
  <c r="N29" i="11"/>
  <c r="N20" i="11"/>
  <c r="N22" i="11"/>
  <c r="O30" i="11"/>
  <c r="O8" i="11"/>
  <c r="O20" i="11"/>
  <c r="O21" i="11"/>
  <c r="O28" i="11"/>
  <c r="O29" i="11"/>
  <c r="O22" i="11"/>
  <c r="C18" i="10"/>
  <c r="P15" i="10"/>
  <c r="E28" i="11"/>
  <c r="E29" i="11"/>
  <c r="E20" i="11"/>
  <c r="E22" i="11"/>
  <c r="E8" i="11"/>
  <c r="E30" i="11"/>
  <c r="E21" i="11"/>
  <c r="G29" i="11"/>
  <c r="G30" i="11"/>
  <c r="G21" i="11"/>
  <c r="G20" i="11"/>
  <c r="G22" i="11"/>
  <c r="G8" i="11"/>
  <c r="G28" i="11"/>
  <c r="K21" i="11"/>
  <c r="K22" i="11"/>
  <c r="K8" i="11"/>
  <c r="K28" i="11"/>
  <c r="K29" i="11"/>
  <c r="K20" i="11"/>
  <c r="K30" i="11"/>
  <c r="L8" i="11"/>
  <c r="L29" i="11"/>
  <c r="L21" i="11"/>
  <c r="L28" i="11"/>
  <c r="L20" i="11"/>
  <c r="L30" i="11"/>
  <c r="L22" i="11"/>
  <c r="F28" i="11"/>
  <c r="F29" i="11"/>
  <c r="F20" i="11"/>
  <c r="F30" i="11"/>
  <c r="F21" i="11"/>
  <c r="F22" i="11"/>
  <c r="F8" i="11"/>
  <c r="P18" i="10" l="1"/>
  <c r="D28" i="11"/>
  <c r="Q28" i="11" s="1"/>
  <c r="D30" i="11"/>
  <c r="Q30" i="11" s="1"/>
  <c r="D8" i="11"/>
  <c r="Q8" i="11" s="1"/>
  <c r="D21" i="11"/>
  <c r="Q21" i="11" s="1"/>
  <c r="D20" i="11"/>
  <c r="Q20" i="11" s="1"/>
  <c r="D22" i="11"/>
  <c r="Q22" i="11" s="1"/>
  <c r="D29" i="11"/>
  <c r="Q29" i="11" s="1"/>
</calcChain>
</file>

<file path=xl/sharedStrings.xml><?xml version="1.0" encoding="utf-8"?>
<sst xmlns="http://schemas.openxmlformats.org/spreadsheetml/2006/main" count="243" uniqueCount="159">
  <si>
    <t>1. UvA</t>
  </si>
  <si>
    <t>2. UG</t>
  </si>
  <si>
    <t>3. UL</t>
  </si>
  <si>
    <t>4. UU</t>
  </si>
  <si>
    <t>5. VU</t>
  </si>
  <si>
    <t>6. UM</t>
  </si>
  <si>
    <t>7. RU</t>
  </si>
  <si>
    <t>8. EUR</t>
  </si>
  <si>
    <t>9. UvT</t>
  </si>
  <si>
    <t>10. TUD</t>
  </si>
  <si>
    <t>11. TUE</t>
  </si>
  <si>
    <t>12. UT</t>
  </si>
  <si>
    <t>13. WUR</t>
  </si>
  <si>
    <t>14. UKB</t>
  </si>
  <si>
    <t>A</t>
  </si>
  <si>
    <t xml:space="preserve">Gegevens instelling </t>
  </si>
  <si>
    <t> </t>
  </si>
  <si>
    <t>A.1</t>
  </si>
  <si>
    <r>
      <t>Lasten van de universiteit, exclusief huisvesting</t>
    </r>
    <r>
      <rPr>
        <sz val="10"/>
        <rFont val="Verdana"/>
        <family val="2"/>
      </rPr>
      <t xml:space="preserve"> (in €1.000)</t>
    </r>
  </si>
  <si>
    <t>544.1</t>
  </si>
  <si>
    <t>A.2</t>
  </si>
  <si>
    <t>Aantal ingeschreven studenten</t>
  </si>
  <si>
    <t>A.3</t>
  </si>
  <si>
    <t>Fte's wetenschappelijk medewerkers</t>
  </si>
  <si>
    <t>A.3.1</t>
  </si>
  <si>
    <t>Totaal exclusief academisch ziekenhuis</t>
  </si>
  <si>
    <t>A.3.2</t>
  </si>
  <si>
    <t>Totaal inclusief academisch ziekenhuis</t>
  </si>
  <si>
    <t>n.b</t>
  </si>
  <si>
    <t>nvt</t>
  </si>
  <si>
    <t>A.4</t>
  </si>
  <si>
    <t>Aantal wetenschappelijk medewerkers</t>
  </si>
  <si>
    <t>A.4.1</t>
  </si>
  <si>
    <t>A.4.2</t>
  </si>
  <si>
    <t>n.b.</t>
  </si>
  <si>
    <t>A.4.3</t>
  </si>
  <si>
    <t>Max A.4.1 en A.4.2</t>
  </si>
  <si>
    <t>A.5</t>
  </si>
  <si>
    <t>Omvang doelgroep</t>
  </si>
  <si>
    <t>A.5.1</t>
  </si>
  <si>
    <t>Omvang A.2 + A.4.3</t>
  </si>
  <si>
    <t>B</t>
  </si>
  <si>
    <t>Financiën bibliotheek</t>
  </si>
  <si>
    <t>B.1</t>
  </si>
  <si>
    <r>
      <t>Bibliotheekbudget zonder huisvestingslasten</t>
    </r>
    <r>
      <rPr>
        <sz val="10"/>
        <color theme="1"/>
        <rFont val="Verdana"/>
        <family val="2"/>
      </rPr>
      <t xml:space="preserve"> (in €1.000)</t>
    </r>
  </si>
  <si>
    <t>B.2</t>
  </si>
  <si>
    <r>
      <t>Totale collectiebudget</t>
    </r>
    <r>
      <rPr>
        <sz val="10"/>
        <color theme="1"/>
        <rFont val="Verdana"/>
        <family val="2"/>
      </rPr>
      <t xml:space="preserve">  (in €1.000)</t>
    </r>
  </si>
  <si>
    <t>B.2.1</t>
  </si>
  <si>
    <t>Uitgaven boeken p&amp;e (in €1.000)</t>
  </si>
  <si>
    <t>B.2.2</t>
  </si>
  <si>
    <t>Uitgaven tijdschriften p&amp;e (in €1.000)</t>
  </si>
  <si>
    <t>B.2.3</t>
  </si>
  <si>
    <t>Uitgaven databases (in €1.000)</t>
  </si>
  <si>
    <t>B.2.4</t>
  </si>
  <si>
    <t xml:space="preserve">Totaal uitgaven B.2.1 + B.2.2 + B.2.3 </t>
  </si>
  <si>
    <t>C</t>
  </si>
  <si>
    <t>Bibliotheekpersoneel</t>
  </si>
  <si>
    <t>C.1</t>
  </si>
  <si>
    <r>
      <t xml:space="preserve">Personele lasten </t>
    </r>
    <r>
      <rPr>
        <sz val="10"/>
        <color theme="1"/>
        <rFont val="Verdana"/>
        <family val="2"/>
      </rPr>
      <t>(in €1.000)</t>
    </r>
  </si>
  <si>
    <t>C.2</t>
  </si>
  <si>
    <t>Fte's bibliotheekmedewerkers</t>
  </si>
  <si>
    <t>C.3</t>
  </si>
  <si>
    <t>Aantal bibliotheekmedewerkers</t>
  </si>
  <si>
    <t>D</t>
  </si>
  <si>
    <t>Collecties</t>
  </si>
  <si>
    <t>D.1</t>
  </si>
  <si>
    <t>Totaal aantal toegankelijke e-books</t>
  </si>
  <si>
    <t>D.2</t>
  </si>
  <si>
    <t>Aantal e-books toegankelijk via licentie</t>
  </si>
  <si>
    <t>D.3</t>
  </si>
  <si>
    <t>Totaal aantal toegankelijke e-journals</t>
  </si>
  <si>
    <t>D.4</t>
  </si>
  <si>
    <t>Aantal e-journals toegankelijk via licentie</t>
  </si>
  <si>
    <t>D.5</t>
  </si>
  <si>
    <t>Omvang fysieke collectie in banden</t>
  </si>
  <si>
    <t>D.6</t>
  </si>
  <si>
    <t>Omvang fysieke collectie in meters</t>
  </si>
  <si>
    <t>nb</t>
  </si>
  <si>
    <t>D.7</t>
  </si>
  <si>
    <r>
      <t>Aantal uitleningen per jaar</t>
    </r>
    <r>
      <rPr>
        <sz val="10"/>
        <color theme="1"/>
        <rFont val="Verdana"/>
        <family val="2"/>
      </rPr>
      <t xml:space="preserve"> </t>
    </r>
  </si>
  <si>
    <t>D.8</t>
  </si>
  <si>
    <t>Aantal requests digitale collectie van gelicentieerd materiaal</t>
  </si>
  <si>
    <t>som D.8.1 en D.8.2</t>
  </si>
  <si>
    <t>D.8.1</t>
  </si>
  <si>
    <t>Aantal requests e-books</t>
  </si>
  <si>
    <t>D.8.2</t>
  </si>
  <si>
    <t>Aantal requests e-journals</t>
  </si>
  <si>
    <t>E</t>
  </si>
  <si>
    <t>Diensten</t>
  </si>
  <si>
    <t>Auteursrechten Informatiepunt</t>
  </si>
  <si>
    <t>AVG-ondersteuning</t>
  </si>
  <si>
    <t>Beheer digitale leeromgeving</t>
  </si>
  <si>
    <t>Beheer fysieke collectie</t>
  </si>
  <si>
    <t>Beheer repository</t>
  </si>
  <si>
    <r>
      <t>Behe</t>
    </r>
    <r>
      <rPr>
        <sz val="10"/>
        <rFont val="Verdana"/>
        <family val="2"/>
      </rPr>
      <t>er repository studenttheses</t>
    </r>
  </si>
  <si>
    <t>Beheer RIS</t>
  </si>
  <si>
    <t>Beleidsadvisering Open Science</t>
  </si>
  <si>
    <t>Bijzondere collecties</t>
  </si>
  <si>
    <t>Collectieontsluiting</t>
  </si>
  <si>
    <t>Collectievorming</t>
  </si>
  <si>
    <t>Copyright check onderwijsmateriaal</t>
  </si>
  <si>
    <t>Digitaliseren (excl. IBL)</t>
  </si>
  <si>
    <t>Functioneel beheer</t>
  </si>
  <si>
    <t>IBL</t>
  </si>
  <si>
    <t>Informatievaardigheden onderwijs</t>
  </si>
  <si>
    <t>Open Access ondersteuning (Research)</t>
  </si>
  <si>
    <t>Open Educational Resources</t>
  </si>
  <si>
    <t>Publicatieondersteuning (OJS, DOI, ISBN)</t>
  </si>
  <si>
    <t>Research Intelligence</t>
  </si>
  <si>
    <t>Researchdatamanagement support (RDM)</t>
  </si>
  <si>
    <t>Servicedesk / Front Office</t>
  </si>
  <si>
    <t>Software ontwikkeling</t>
  </si>
  <si>
    <t>Training onderzoek en docenten</t>
  </si>
  <si>
    <t>Uitleen</t>
  </si>
  <si>
    <t>University Press</t>
  </si>
  <si>
    <t>A.</t>
  </si>
  <si>
    <t>Financiën</t>
  </si>
  <si>
    <t xml:space="preserve"> </t>
  </si>
  <si>
    <t>Bibliotheekbudget / Lasten van de universiteit exclusief huisvesting (%)</t>
  </si>
  <si>
    <t>B.1 / A.1</t>
  </si>
  <si>
    <t>Totale collectiebudget / Bibliotheekbudget zonder huisvestinglasten (%)</t>
  </si>
  <si>
    <t>B.2 / B.1</t>
  </si>
  <si>
    <t>Totale collectiebudget / Omvang doelgroep (€)</t>
  </si>
  <si>
    <t>B.2 / A.5.1</t>
  </si>
  <si>
    <t>Personele lasten / Bibliotheekbudget zonder huisvestinglasten (%)</t>
  </si>
  <si>
    <t>C.1 / B.1</t>
  </si>
  <si>
    <t>Uitgaven boeken p&amp;e / Totale collectiebudget (%)</t>
  </si>
  <si>
    <t>B.2.1 / B.2</t>
  </si>
  <si>
    <t>Uitgaven tijdschriften p&amp;e / Totale collectiebudget (%)</t>
  </si>
  <si>
    <t>B.2.2 / B.2</t>
  </si>
  <si>
    <t>Uitgaven databases / Totale collectiebudget (%)</t>
  </si>
  <si>
    <t>B.2.3 / B.2</t>
  </si>
  <si>
    <t>Totaal uitgaven boeken, tijdschriften, databases / Totale collectiebudget (%)</t>
  </si>
  <si>
    <t>B.2.4 / B.2</t>
  </si>
  <si>
    <t>B.</t>
  </si>
  <si>
    <t>Collecties: Toegang en gebruik</t>
  </si>
  <si>
    <t xml:space="preserve">Aantal e-journals toegankelijk via licentie / Totaal aantal toegankelijke e-journals (%) </t>
  </si>
  <si>
    <t>D.4 / D.3</t>
  </si>
  <si>
    <t xml:space="preserve">Aantal e-books toegankelijk via licentie / Totaal aantal toegankelijke e-books (%) </t>
  </si>
  <si>
    <t>D.2 / D.1</t>
  </si>
  <si>
    <t>Aantal e-journals toegankelijk via licentie / Omvang doelgroep (#)</t>
  </si>
  <si>
    <t>D.4 / A.5.1</t>
  </si>
  <si>
    <t xml:space="preserve">Aantal e-books toegankelijk via licentie / Omvang doelgroep (#) </t>
  </si>
  <si>
    <t>D.2 / A.5.1</t>
  </si>
  <si>
    <t>Omvang fysieke collectie in banden / Omvang doelgroep (#)</t>
  </si>
  <si>
    <t>D.5 / A.5.1</t>
  </si>
  <si>
    <t>Aantal requests e-journals via licentie / Aantal e-journals toegankelijk via licentie (%)</t>
  </si>
  <si>
    <t>D.8.2 / D.4</t>
  </si>
  <si>
    <t>Aantal requests e-books via licentie / Aantal e-books toegankelijk via licentie (%)</t>
  </si>
  <si>
    <t>D.8.1 / D.2</t>
  </si>
  <si>
    <t>Aantal uitleningen per jaar / Omvang fysieke collectie in banden (%)</t>
  </si>
  <si>
    <t>D.7 / D.5</t>
  </si>
  <si>
    <t>Aantal requests e-journals via licentie / Omvang doelgroep (#)</t>
  </si>
  <si>
    <t>D.8.2 / A.5.1</t>
  </si>
  <si>
    <t>Aantal requests e-books via licentie / Omvang doelgroep (#)</t>
  </si>
  <si>
    <t>D.8.1 / A.5.1</t>
  </si>
  <si>
    <t>Aantal uitleningen per jaar / Omvang doelgroep (#)</t>
  </si>
  <si>
    <t>D.7 / A.5.1</t>
  </si>
  <si>
    <t>Indicatoren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</si>
</sst>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6" x14ac:knownFonts="1">
    <font>
      <sz val="8"/>
      <color rgb="FF000000"/>
      <name val="Trebuchet MS"/>
    </font>
    <font>
      <b/>
      <sz val="10"/>
      <color theme="1"/>
      <name val="Verdana"/>
      <family val="2"/>
    </font>
    <font>
      <b/>
      <sz val="20"/>
      <color theme="1"/>
      <name val="Verdana"/>
      <family val="2"/>
    </font>
    <font>
      <b/>
      <sz val="12"/>
      <color theme="1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12"/>
      <color rgb="FFFF0000"/>
      <name val="Verdana"/>
      <family val="2"/>
    </font>
    <font>
      <sz val="12"/>
      <color rgb="FF000000"/>
      <name val="Verdana"/>
      <family val="2"/>
    </font>
    <font>
      <sz val="8"/>
      <color rgb="FF000000"/>
      <name val="Verdana"/>
      <family val="2"/>
    </font>
    <font>
      <b/>
      <sz val="10"/>
      <color rgb="FF000000"/>
      <name val="Verdana"/>
      <family val="2"/>
    </font>
    <font>
      <sz val="11"/>
      <color rgb="FF000000"/>
      <name val="Calibri"/>
      <family val="2"/>
    </font>
    <font>
      <sz val="8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8"/>
      <color rgb="FF000000"/>
      <name val="Trebuchet MS"/>
      <family val="2"/>
    </font>
    <font>
      <b/>
      <sz val="10"/>
      <name val="Verdana"/>
      <family val="2"/>
    </font>
    <font>
      <sz val="8"/>
      <color rgb="FFCCFFFF"/>
      <name val="Trebuchet MS"/>
      <family val="2"/>
    </font>
    <font>
      <sz val="8"/>
      <name val="Trebuchet MS"/>
      <family val="2"/>
    </font>
    <font>
      <b/>
      <sz val="8"/>
      <color rgb="FF000000"/>
      <name val="Verdana"/>
      <family val="2"/>
    </font>
    <font>
      <sz val="12"/>
      <color theme="1"/>
      <name val="Verdana"/>
      <family val="2"/>
    </font>
    <font>
      <sz val="20"/>
      <color theme="1"/>
      <name val="Verdana"/>
      <family val="2"/>
    </font>
    <font>
      <b/>
      <sz val="14"/>
      <color theme="1"/>
      <name val="Verdana"/>
      <family val="2"/>
    </font>
    <font>
      <sz val="11"/>
      <color rgb="FFCCFFFF"/>
      <name val="Trebuchet MS"/>
      <family val="2"/>
    </font>
    <font>
      <b/>
      <sz val="12"/>
      <color rgb="FF00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99CCFF"/>
        <bgColor rgb="FF99CCFF"/>
      </patternFill>
    </fill>
    <fill>
      <patternFill patternType="solid">
        <fgColor rgb="FFFFFFCC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E5FFE5"/>
        <bgColor rgb="FF000000"/>
      </patternFill>
    </fill>
    <fill>
      <patternFill patternType="solid">
        <fgColor rgb="FFFFFFCC"/>
        <bgColor rgb="FFFFFF00"/>
      </patternFill>
    </fill>
    <fill>
      <patternFill patternType="solid">
        <fgColor rgb="FFA7D3F8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3" fontId="0" fillId="0" borderId="0"/>
    <xf numFmtId="0" fontId="15" fillId="0" borderId="1"/>
  </cellStyleXfs>
  <cellXfs count="156">
    <xf numFmtId="3" fontId="0" fillId="0" borderId="0" xfId="0"/>
    <xf numFmtId="49" fontId="6" fillId="0" borderId="0" xfId="0" applyNumberFormat="1" applyFont="1" applyAlignment="1">
      <alignment horizontal="left" vertical="center"/>
    </xf>
    <xf numFmtId="3" fontId="3" fillId="2" borderId="1" xfId="0" applyFont="1" applyFill="1" applyBorder="1" applyAlignment="1">
      <alignment horizontal="center"/>
    </xf>
    <xf numFmtId="3" fontId="11" fillId="0" borderId="1" xfId="0" applyFont="1" applyBorder="1" applyAlignment="1">
      <alignment vertical="center"/>
    </xf>
    <xf numFmtId="3" fontId="5" fillId="0" borderId="0" xfId="0" applyFont="1" applyAlignment="1">
      <alignment vertical="center"/>
    </xf>
    <xf numFmtId="3" fontId="4" fillId="0" borderId="0" xfId="0" applyFont="1" applyAlignment="1">
      <alignment vertical="center"/>
    </xf>
    <xf numFmtId="3" fontId="0" fillId="0" borderId="0" xfId="0" applyAlignment="1">
      <alignment vertical="center"/>
    </xf>
    <xf numFmtId="3" fontId="10" fillId="0" borderId="0" xfId="0" applyFont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3" fontId="3" fillId="2" borderId="3" xfId="0" applyFont="1" applyFill="1" applyBorder="1" applyAlignment="1">
      <alignment horizontal="center" vertical="center"/>
    </xf>
    <xf numFmtId="3" fontId="3" fillId="2" borderId="1" xfId="0" applyFont="1" applyFill="1" applyBorder="1" applyAlignment="1">
      <alignment horizontal="center" vertical="center"/>
    </xf>
    <xf numFmtId="3" fontId="3" fillId="2" borderId="5" xfId="0" applyFont="1" applyFill="1" applyBorder="1" applyAlignment="1">
      <alignment horizontal="center" vertical="center"/>
    </xf>
    <xf numFmtId="3" fontId="9" fillId="0" borderId="0" xfId="0" applyFont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3" fontId="1" fillId="3" borderId="3" xfId="0" applyFont="1" applyFill="1" applyBorder="1" applyAlignment="1">
      <alignment horizontal="right" vertical="center"/>
    </xf>
    <xf numFmtId="3" fontId="1" fillId="3" borderId="1" xfId="0" applyFont="1" applyFill="1" applyBorder="1" applyAlignment="1">
      <alignment horizontal="right" vertical="center"/>
    </xf>
    <xf numFmtId="3" fontId="1" fillId="3" borderId="2" xfId="0" applyFont="1" applyFill="1" applyBorder="1" applyAlignment="1">
      <alignment horizontal="right" vertical="center"/>
    </xf>
    <xf numFmtId="3" fontId="10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3" fontId="6" fillId="0" borderId="3" xfId="0" applyFont="1" applyBorder="1" applyAlignment="1">
      <alignment horizontal="right" vertical="center"/>
    </xf>
    <xf numFmtId="3" fontId="6" fillId="0" borderId="0" xfId="0" applyFont="1" applyAlignment="1">
      <alignment horizontal="right" vertical="center"/>
    </xf>
    <xf numFmtId="3" fontId="10" fillId="0" borderId="0" xfId="0" applyFont="1" applyAlignment="1">
      <alignment horizontal="right" vertical="center"/>
    </xf>
    <xf numFmtId="3" fontId="10" fillId="0" borderId="1" xfId="0" applyFont="1" applyBorder="1" applyAlignment="1">
      <alignment vertical="center"/>
    </xf>
    <xf numFmtId="3" fontId="6" fillId="0" borderId="2" xfId="0" applyFont="1" applyBorder="1" applyAlignment="1">
      <alignment horizontal="right" vertical="center"/>
    </xf>
    <xf numFmtId="49" fontId="1" fillId="0" borderId="0" xfId="0" applyNumberFormat="1" applyFont="1" applyAlignment="1">
      <alignment horizontal="left" vertical="center"/>
    </xf>
    <xf numFmtId="3" fontId="6" fillId="4" borderId="3" xfId="0" applyFont="1" applyFill="1" applyBorder="1" applyAlignment="1">
      <alignment horizontal="right" vertical="center"/>
    </xf>
    <xf numFmtId="3" fontId="6" fillId="4" borderId="0" xfId="0" applyFont="1" applyFill="1" applyAlignment="1">
      <alignment horizontal="right" vertical="center"/>
    </xf>
    <xf numFmtId="3" fontId="10" fillId="6" borderId="0" xfId="0" applyFont="1" applyFill="1" applyAlignment="1">
      <alignment vertical="center"/>
    </xf>
    <xf numFmtId="3" fontId="10" fillId="4" borderId="0" xfId="0" applyFont="1" applyFill="1" applyAlignment="1">
      <alignment horizontal="right" vertical="center"/>
    </xf>
    <xf numFmtId="3" fontId="10" fillId="6" borderId="1" xfId="0" applyFont="1" applyFill="1" applyBorder="1" applyAlignment="1">
      <alignment vertical="center"/>
    </xf>
    <xf numFmtId="3" fontId="10" fillId="6" borderId="2" xfId="0" applyFont="1" applyFill="1" applyBorder="1" applyAlignment="1">
      <alignment vertical="center"/>
    </xf>
    <xf numFmtId="3" fontId="6" fillId="4" borderId="1" xfId="0" applyFont="1" applyFill="1" applyBorder="1" applyAlignment="1">
      <alignment horizontal="right" vertical="center"/>
    </xf>
    <xf numFmtId="3" fontId="10" fillId="4" borderId="3" xfId="0" applyFont="1" applyFill="1" applyBorder="1" applyAlignment="1">
      <alignment vertical="center"/>
    </xf>
    <xf numFmtId="3" fontId="10" fillId="4" borderId="1" xfId="0" applyFont="1" applyFill="1" applyBorder="1" applyAlignment="1">
      <alignment vertical="center"/>
    </xf>
    <xf numFmtId="3" fontId="10" fillId="4" borderId="1" xfId="0" applyFont="1" applyFill="1" applyBorder="1" applyAlignment="1">
      <alignment horizontal="right" vertical="center"/>
    </xf>
    <xf numFmtId="3" fontId="6" fillId="0" borderId="1" xfId="0" applyFont="1" applyBorder="1" applyAlignment="1">
      <alignment horizontal="right" vertical="center"/>
    </xf>
    <xf numFmtId="3" fontId="10" fillId="0" borderId="3" xfId="0" applyFont="1" applyBorder="1" applyAlignment="1">
      <alignment vertical="center"/>
    </xf>
    <xf numFmtId="3" fontId="10" fillId="0" borderId="1" xfId="0" applyFont="1" applyBorder="1" applyAlignment="1">
      <alignment horizontal="right" vertical="center"/>
    </xf>
    <xf numFmtId="3" fontId="13" fillId="0" borderId="1" xfId="0" applyFont="1" applyBorder="1" applyAlignment="1">
      <alignment horizontal="right" vertical="center"/>
    </xf>
    <xf numFmtId="49" fontId="17" fillId="0" borderId="0" xfId="0" applyNumberFormat="1" applyFont="1" applyAlignment="1">
      <alignment horizontal="left" vertical="center"/>
    </xf>
    <xf numFmtId="3" fontId="10" fillId="0" borderId="2" xfId="0" applyFont="1" applyBorder="1" applyAlignment="1">
      <alignment vertical="center"/>
    </xf>
    <xf numFmtId="3" fontId="7" fillId="3" borderId="3" xfId="0" applyFont="1" applyFill="1" applyBorder="1" applyAlignment="1">
      <alignment horizontal="right" vertical="center"/>
    </xf>
    <xf numFmtId="3" fontId="7" fillId="3" borderId="1" xfId="0" applyFont="1" applyFill="1" applyBorder="1" applyAlignment="1">
      <alignment horizontal="right" vertical="center"/>
    </xf>
    <xf numFmtId="3" fontId="20" fillId="3" borderId="1" xfId="0" applyFont="1" applyFill="1" applyBorder="1" applyAlignment="1">
      <alignment vertical="center"/>
    </xf>
    <xf numFmtId="3" fontId="7" fillId="3" borderId="2" xfId="0" applyFont="1" applyFill="1" applyBorder="1" applyAlignment="1">
      <alignment horizontal="right" vertical="center"/>
    </xf>
    <xf numFmtId="3" fontId="5" fillId="0" borderId="0" xfId="0" applyFont="1" applyAlignment="1">
      <alignment horizontal="right" vertical="center"/>
    </xf>
    <xf numFmtId="3" fontId="4" fillId="0" borderId="1" xfId="0" applyFont="1" applyBorder="1" applyAlignment="1">
      <alignment vertical="center"/>
    </xf>
    <xf numFmtId="3" fontId="10" fillId="0" borderId="3" xfId="0" applyFont="1" applyBorder="1" applyAlignment="1">
      <alignment horizontal="right" vertical="center"/>
    </xf>
    <xf numFmtId="3" fontId="13" fillId="0" borderId="0" xfId="0" applyFont="1" applyAlignment="1">
      <alignment horizontal="right" vertical="center"/>
    </xf>
    <xf numFmtId="3" fontId="5" fillId="0" borderId="2" xfId="0" applyFont="1" applyBorder="1" applyAlignment="1">
      <alignment horizontal="right" vertical="center"/>
    </xf>
    <xf numFmtId="3" fontId="20" fillId="3" borderId="0" xfId="0" applyFont="1" applyFill="1" applyAlignment="1">
      <alignment vertical="center"/>
    </xf>
    <xf numFmtId="3" fontId="16" fillId="0" borderId="0" xfId="0" applyFont="1" applyAlignment="1">
      <alignment vertical="center"/>
    </xf>
    <xf numFmtId="3" fontId="12" fillId="0" borderId="4" xfId="0" applyFont="1" applyBorder="1" applyAlignment="1">
      <alignment vertical="center"/>
    </xf>
    <xf numFmtId="49" fontId="5" fillId="0" borderId="6" xfId="0" applyNumberFormat="1" applyFont="1" applyBorder="1" applyAlignment="1">
      <alignment horizontal="left" vertical="center"/>
    </xf>
    <xf numFmtId="3" fontId="0" fillId="0" borderId="3" xfId="0" applyBorder="1" applyAlignment="1">
      <alignment vertical="center"/>
    </xf>
    <xf numFmtId="3" fontId="21" fillId="2" borderId="1" xfId="0" applyFont="1" applyFill="1" applyBorder="1" applyAlignment="1">
      <alignment horizontal="center"/>
    </xf>
    <xf numFmtId="3" fontId="3" fillId="2" borderId="7" xfId="0" applyFont="1" applyFill="1" applyBorder="1" applyAlignment="1">
      <alignment horizontal="right"/>
    </xf>
    <xf numFmtId="3" fontId="9" fillId="0" borderId="0" xfId="0" applyFont="1" applyAlignment="1">
      <alignment horizontal="center"/>
    </xf>
    <xf numFmtId="3" fontId="2" fillId="3" borderId="1" xfId="0" applyFont="1" applyFill="1" applyBorder="1" applyAlignment="1">
      <alignment horizontal="left"/>
    </xf>
    <xf numFmtId="3" fontId="22" fillId="3" borderId="1" xfId="0" applyFont="1" applyFill="1" applyBorder="1"/>
    <xf numFmtId="4" fontId="1" fillId="3" borderId="1" xfId="0" applyNumberFormat="1" applyFont="1" applyFill="1" applyBorder="1" applyAlignment="1">
      <alignment horizontal="right"/>
    </xf>
    <xf numFmtId="164" fontId="1" fillId="3" borderId="8" xfId="0" applyNumberFormat="1" applyFont="1" applyFill="1" applyBorder="1" applyAlignment="1">
      <alignment horizontal="right"/>
    </xf>
    <xf numFmtId="3" fontId="10" fillId="0" borderId="0" xfId="0" applyFont="1"/>
    <xf numFmtId="3" fontId="6" fillId="0" borderId="0" xfId="0" applyFont="1"/>
    <xf numFmtId="3" fontId="6" fillId="0" borderId="0" xfId="0" applyFont="1" applyAlignment="1">
      <alignment horizontal="right"/>
    </xf>
    <xf numFmtId="3" fontId="10" fillId="0" borderId="0" xfId="0" applyFont="1" applyAlignment="1">
      <alignment horizontal="right"/>
    </xf>
    <xf numFmtId="164" fontId="10" fillId="0" borderId="8" xfId="0" applyNumberFormat="1" applyFont="1" applyBorder="1" applyAlignment="1">
      <alignment horizontal="right"/>
    </xf>
    <xf numFmtId="3" fontId="23" fillId="3" borderId="1" xfId="0" applyFont="1" applyFill="1" applyBorder="1" applyAlignment="1">
      <alignment horizontal="center"/>
    </xf>
    <xf numFmtId="3" fontId="23" fillId="3" borderId="1" xfId="0" applyFont="1" applyFill="1" applyBorder="1"/>
    <xf numFmtId="3" fontId="1" fillId="3" borderId="1" xfId="0" applyFont="1" applyFill="1" applyBorder="1" applyAlignment="1">
      <alignment horizontal="right"/>
    </xf>
    <xf numFmtId="3" fontId="10" fillId="0" borderId="0" xfId="0" applyFont="1" applyAlignment="1">
      <alignment horizontal="center"/>
    </xf>
    <xf numFmtId="3" fontId="5" fillId="0" borderId="0" xfId="0" applyFont="1" applyAlignment="1">
      <alignment horizontal="center"/>
    </xf>
    <xf numFmtId="3" fontId="5" fillId="0" borderId="0" xfId="0" applyFont="1"/>
    <xf numFmtId="164" fontId="6" fillId="0" borderId="8" xfId="0" applyNumberFormat="1" applyFont="1" applyBorder="1" applyAlignment="1">
      <alignment horizontal="right"/>
    </xf>
    <xf numFmtId="164" fontId="7" fillId="3" borderId="8" xfId="0" applyNumberFormat="1" applyFont="1" applyFill="1" applyBorder="1" applyAlignment="1">
      <alignment horizontal="right"/>
    </xf>
    <xf numFmtId="3" fontId="12" fillId="0" borderId="0" xfId="0" applyFont="1" applyAlignment="1">
      <alignment vertical="center"/>
    </xf>
    <xf numFmtId="3" fontId="5" fillId="0" borderId="0" xfId="0" applyFont="1" applyAlignment="1">
      <alignment horizontal="center" vertical="center"/>
    </xf>
    <xf numFmtId="3" fontId="21" fillId="2" borderId="1" xfId="0" applyFont="1" applyFill="1" applyBorder="1" applyAlignment="1">
      <alignment horizontal="center" vertical="center"/>
    </xf>
    <xf numFmtId="3" fontId="22" fillId="3" borderId="1" xfId="0" applyFont="1" applyFill="1" applyBorder="1" applyAlignment="1">
      <alignment horizontal="center" vertical="center"/>
    </xf>
    <xf numFmtId="3" fontId="6" fillId="0" borderId="0" xfId="0" applyFont="1" applyAlignment="1">
      <alignment horizontal="center" vertical="center"/>
    </xf>
    <xf numFmtId="3" fontId="23" fillId="3" borderId="1" xfId="0" applyFont="1" applyFill="1" applyBorder="1" applyAlignment="1">
      <alignment horizontal="center" vertical="center"/>
    </xf>
    <xf numFmtId="3" fontId="12" fillId="0" borderId="0" xfId="0" applyFont="1" applyAlignment="1">
      <alignment horizontal="center" vertical="center"/>
    </xf>
    <xf numFmtId="3" fontId="0" fillId="0" borderId="0" xfId="0" applyAlignment="1">
      <alignment horizontal="center" vertical="center"/>
    </xf>
    <xf numFmtId="4" fontId="10" fillId="0" borderId="0" xfId="0" applyNumberFormat="1" applyFont="1" applyAlignment="1">
      <alignment horizontal="left" vertical="center"/>
    </xf>
    <xf numFmtId="3" fontId="6" fillId="4" borderId="0" xfId="0" applyFont="1" applyFill="1" applyAlignment="1">
      <alignment horizontal="right"/>
    </xf>
    <xf numFmtId="3" fontId="6" fillId="0" borderId="1" xfId="0" applyFont="1" applyBorder="1" applyAlignment="1">
      <alignment horizontal="right"/>
    </xf>
    <xf numFmtId="3" fontId="10" fillId="4" borderId="1" xfId="0" applyFont="1" applyFill="1" applyBorder="1" applyAlignment="1">
      <alignment horizontal="right"/>
    </xf>
    <xf numFmtId="3" fontId="14" fillId="0" borderId="0" xfId="0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3" fontId="23" fillId="0" borderId="1" xfId="0" applyFont="1" applyBorder="1" applyAlignment="1">
      <alignment horizontal="center"/>
    </xf>
    <xf numFmtId="3" fontId="23" fillId="0" borderId="1" xfId="0" applyFont="1" applyBorder="1"/>
    <xf numFmtId="3" fontId="23" fillId="0" borderId="1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6" fillId="8" borderId="1" xfId="0" applyNumberFormat="1" applyFont="1" applyFill="1" applyBorder="1" applyAlignment="1">
      <alignment horizontal="right"/>
    </xf>
    <xf numFmtId="164" fontId="6" fillId="8" borderId="8" xfId="0" applyNumberFormat="1" applyFont="1" applyFill="1" applyBorder="1" applyAlignment="1">
      <alignment horizontal="right"/>
    </xf>
    <xf numFmtId="164" fontId="6" fillId="4" borderId="0" xfId="0" applyNumberFormat="1" applyFont="1" applyFill="1" applyAlignment="1">
      <alignment horizontal="right"/>
    </xf>
    <xf numFmtId="164" fontId="6" fillId="4" borderId="8" xfId="0" applyNumberFormat="1" applyFont="1" applyFill="1" applyBorder="1" applyAlignment="1">
      <alignment horizontal="right"/>
    </xf>
    <xf numFmtId="3" fontId="1" fillId="0" borderId="0" xfId="0" applyFont="1" applyAlignment="1">
      <alignment horizontal="center"/>
    </xf>
    <xf numFmtId="3" fontId="1" fillId="0" borderId="0" xfId="0" applyFont="1" applyAlignment="1">
      <alignment horizontal="center" vertical="center"/>
    </xf>
    <xf numFmtId="3" fontId="6" fillId="4" borderId="3" xfId="0" applyFont="1" applyFill="1" applyBorder="1" applyAlignment="1">
      <alignment horizontal="center" vertical="center"/>
    </xf>
    <xf numFmtId="3" fontId="6" fillId="4" borderId="1" xfId="0" applyFont="1" applyFill="1" applyBorder="1" applyAlignment="1">
      <alignment horizontal="center" vertical="center"/>
    </xf>
    <xf numFmtId="3" fontId="13" fillId="4" borderId="3" xfId="0" applyFont="1" applyFill="1" applyBorder="1" applyAlignment="1">
      <alignment horizontal="center" vertical="center"/>
    </xf>
    <xf numFmtId="3" fontId="13" fillId="4" borderId="1" xfId="0" applyFont="1" applyFill="1" applyBorder="1" applyAlignment="1">
      <alignment horizontal="center" vertical="center"/>
    </xf>
    <xf numFmtId="3" fontId="13" fillId="4" borderId="0" xfId="0" applyFont="1" applyFill="1" applyAlignment="1">
      <alignment horizontal="center" vertical="center"/>
    </xf>
    <xf numFmtId="3" fontId="13" fillId="6" borderId="1" xfId="0" applyFont="1" applyFill="1" applyBorder="1" applyAlignment="1">
      <alignment horizontal="center" vertical="center"/>
    </xf>
    <xf numFmtId="3" fontId="10" fillId="6" borderId="2" xfId="0" applyFont="1" applyFill="1" applyBorder="1" applyAlignment="1">
      <alignment horizontal="center" vertical="center"/>
    </xf>
    <xf numFmtId="3" fontId="10" fillId="6" borderId="0" xfId="0" applyFont="1" applyFill="1" applyAlignment="1">
      <alignment horizontal="center" vertical="center"/>
    </xf>
    <xf numFmtId="3" fontId="10" fillId="4" borderId="0" xfId="0" applyFont="1" applyFill="1" applyAlignment="1">
      <alignment horizontal="center" vertical="center"/>
    </xf>
    <xf numFmtId="3" fontId="10" fillId="6" borderId="1" xfId="0" applyFont="1" applyFill="1" applyBorder="1" applyAlignment="1">
      <alignment horizontal="center" vertical="center"/>
    </xf>
    <xf numFmtId="3" fontId="6" fillId="4" borderId="0" xfId="0" applyFont="1" applyFill="1" applyAlignment="1">
      <alignment horizontal="center" vertical="center"/>
    </xf>
    <xf numFmtId="3" fontId="6" fillId="4" borderId="0" xfId="0" applyFont="1" applyFill="1" applyAlignment="1">
      <alignment horizontal="center"/>
    </xf>
    <xf numFmtId="3" fontId="6" fillId="0" borderId="3" xfId="0" applyFont="1" applyBorder="1" applyAlignment="1">
      <alignment horizontal="center" vertical="center"/>
    </xf>
    <xf numFmtId="3" fontId="4" fillId="0" borderId="0" xfId="0" applyFont="1" applyAlignment="1">
      <alignment horizontal="center" vertical="center"/>
    </xf>
    <xf numFmtId="3" fontId="14" fillId="0" borderId="1" xfId="0" applyFont="1" applyBorder="1" applyAlignment="1">
      <alignment horizontal="center" vertical="center"/>
    </xf>
    <xf numFmtId="3" fontId="10" fillId="0" borderId="2" xfId="0" applyFont="1" applyBorder="1" applyAlignment="1">
      <alignment horizontal="center" vertical="center"/>
    </xf>
    <xf numFmtId="3" fontId="19" fillId="5" borderId="3" xfId="0" applyFont="1" applyFill="1" applyBorder="1" applyAlignment="1">
      <alignment horizontal="center" vertical="center"/>
    </xf>
    <xf numFmtId="3" fontId="16" fillId="5" borderId="0" xfId="0" applyFont="1" applyFill="1" applyAlignment="1">
      <alignment horizontal="center" vertical="center"/>
    </xf>
    <xf numFmtId="3" fontId="0" fillId="5" borderId="0" xfId="0" applyFill="1" applyAlignment="1">
      <alignment horizontal="center" vertical="center"/>
    </xf>
    <xf numFmtId="3" fontId="19" fillId="7" borderId="0" xfId="0" applyFont="1" applyFill="1" applyAlignment="1">
      <alignment horizontal="center" vertical="center"/>
    </xf>
    <xf numFmtId="3" fontId="19" fillId="5" borderId="0" xfId="0" applyFont="1" applyFill="1" applyAlignment="1">
      <alignment horizontal="center" vertical="center"/>
    </xf>
    <xf numFmtId="3" fontId="19" fillId="7" borderId="1" xfId="0" applyFont="1" applyFill="1" applyBorder="1" applyAlignment="1">
      <alignment horizontal="center" vertical="center"/>
    </xf>
    <xf numFmtId="3" fontId="0" fillId="0" borderId="2" xfId="0" applyBorder="1" applyAlignment="1">
      <alignment horizontal="center" vertical="center"/>
    </xf>
    <xf numFmtId="3" fontId="19" fillId="0" borderId="3" xfId="0" applyFont="1" applyBorder="1" applyAlignment="1">
      <alignment horizontal="center" vertical="center"/>
    </xf>
    <xf numFmtId="3" fontId="16" fillId="0" borderId="0" xfId="0" applyFont="1" applyAlignment="1">
      <alignment horizontal="center" vertical="center"/>
    </xf>
    <xf numFmtId="3" fontId="18" fillId="0" borderId="0" xfId="0" applyFont="1" applyAlignment="1">
      <alignment horizontal="center" vertical="center"/>
    </xf>
    <xf numFmtId="3" fontId="19" fillId="0" borderId="0" xfId="0" applyFont="1" applyAlignment="1">
      <alignment horizontal="center" vertical="center"/>
    </xf>
    <xf numFmtId="3" fontId="16" fillId="5" borderId="1" xfId="0" applyFont="1" applyFill="1" applyBorder="1" applyAlignment="1">
      <alignment horizontal="center" vertical="center"/>
    </xf>
    <xf numFmtId="3" fontId="0" fillId="5" borderId="1" xfId="0" applyFill="1" applyBorder="1" applyAlignment="1">
      <alignment horizontal="center" vertical="center"/>
    </xf>
    <xf numFmtId="3" fontId="19" fillId="5" borderId="1" xfId="0" applyFont="1" applyFill="1" applyBorder="1" applyAlignment="1">
      <alignment horizontal="center" vertical="center"/>
    </xf>
    <xf numFmtId="3" fontId="10" fillId="6" borderId="0" xfId="0" applyFont="1" applyFill="1"/>
    <xf numFmtId="1" fontId="19" fillId="5" borderId="0" xfId="0" applyNumberFormat="1" applyFont="1" applyFill="1" applyAlignment="1">
      <alignment horizontal="center"/>
    </xf>
    <xf numFmtId="1" fontId="19" fillId="0" borderId="0" xfId="0" applyNumberFormat="1" applyFont="1" applyAlignment="1">
      <alignment horizontal="center"/>
    </xf>
    <xf numFmtId="3" fontId="0" fillId="0" borderId="1" xfId="0" applyBorder="1" applyAlignment="1">
      <alignment vertical="center"/>
    </xf>
    <xf numFmtId="3" fontId="0" fillId="0" borderId="9" xfId="0" applyBorder="1" applyAlignment="1">
      <alignment horizontal="center" vertical="center"/>
    </xf>
    <xf numFmtId="3" fontId="0" fillId="0" borderId="10" xfId="0" applyBorder="1" applyAlignment="1">
      <alignment horizontal="center" vertical="center"/>
    </xf>
    <xf numFmtId="3" fontId="19" fillId="5" borderId="11" xfId="0" applyFont="1" applyFill="1" applyBorder="1" applyAlignment="1">
      <alignment horizontal="center" vertical="center"/>
    </xf>
    <xf numFmtId="3" fontId="24" fillId="0" borderId="0" xfId="0" applyFont="1"/>
    <xf numFmtId="3" fontId="16" fillId="7" borderId="0" xfId="0" applyFont="1" applyFill="1"/>
    <xf numFmtId="3" fontId="0" fillId="7" borderId="0" xfId="0" applyFill="1"/>
    <xf numFmtId="3" fontId="0" fillId="5" borderId="0" xfId="0" applyFill="1" applyAlignment="1">
      <alignment horizontal="right" vertical="center"/>
    </xf>
    <xf numFmtId="3" fontId="25" fillId="2" borderId="0" xfId="0" applyFont="1" applyFill="1" applyAlignment="1">
      <alignment vertical="center"/>
    </xf>
    <xf numFmtId="3" fontId="11" fillId="3" borderId="0" xfId="0" applyFont="1" applyFill="1" applyAlignment="1">
      <alignment vertical="center"/>
    </xf>
    <xf numFmtId="3" fontId="13" fillId="6" borderId="0" xfId="0" applyFont="1" applyFill="1" applyAlignment="1">
      <alignment vertical="center"/>
    </xf>
    <xf numFmtId="3" fontId="13" fillId="0" borderId="0" xfId="0" applyFont="1" applyAlignment="1">
      <alignment vertical="center"/>
    </xf>
    <xf numFmtId="3" fontId="10" fillId="0" borderId="0" xfId="0" applyFont="1" applyAlignment="1">
      <alignment horizontal="center" vertical="center"/>
    </xf>
    <xf numFmtId="3" fontId="0" fillId="9" borderId="10" xfId="0" applyFill="1" applyBorder="1" applyAlignment="1">
      <alignment horizontal="center" vertical="center"/>
    </xf>
    <xf numFmtId="3" fontId="6" fillId="4" borderId="2" xfId="0" applyFont="1" applyFill="1" applyBorder="1" applyAlignment="1">
      <alignment horizontal="right" vertical="center"/>
    </xf>
    <xf numFmtId="165" fontId="6" fillId="4" borderId="0" xfId="0" applyNumberFormat="1" applyFont="1" applyFill="1" applyAlignment="1">
      <alignment horizontal="right" vertical="center"/>
    </xf>
    <xf numFmtId="3" fontId="18" fillId="0" borderId="0" xfId="0" applyFont="1"/>
    <xf numFmtId="3" fontId="10" fillId="6" borderId="3" xfId="0" applyFont="1" applyFill="1" applyBorder="1"/>
    <xf numFmtId="3" fontId="13" fillId="6" borderId="3" xfId="0" applyFont="1" applyFill="1" applyBorder="1"/>
    <xf numFmtId="3" fontId="6" fillId="10" borderId="0" xfId="0" applyFont="1" applyFill="1" applyAlignment="1">
      <alignment horizontal="right" vertical="center"/>
    </xf>
  </cellXfs>
  <cellStyles count="2">
    <cellStyle name="Normal" xfId="0" builtinId="0"/>
    <cellStyle name="Normal 10 2" xfId="1" xr:uid="{9C0EADBC-53DD-475A-AE95-91FA927B2A8A}"/>
  </cellStyles>
  <dxfs count="0"/>
  <tableStyles count="0" defaultTableStyle="TableStyleMedium2" defaultPivotStyle="PivotStyleLight16"/>
  <colors>
    <mruColors>
      <color rgb="FFFFFFCC"/>
      <color rgb="FFFFFFAF"/>
      <color rgb="FFF4ECBF"/>
      <color rgb="FF99CCFF"/>
      <color rgb="FF63BE30"/>
      <color rgb="FFDCE288"/>
      <color rgb="FFAEE9A9"/>
      <color rgb="FFBEDFF4"/>
      <color rgb="FF82C2E9"/>
      <color rgb="FF3ABE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8" Type="http://schemas.openxmlformats.org/officeDocument/2006/relationships/customXml" Target="../customXml/item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9" Type="http://schemas.openxmlformats.org/officeDocument/2006/relationships/customXml" Target="../customXml/item2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F70D2-9BE9-460C-AE8C-A4BA786E13BD}">
  <dimension ref="A1:Q12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83203125" defaultRowHeight="13.5" x14ac:dyDescent="0.3"/>
  <cols>
    <col min="1" max="1" width="9.5" style="6" customWidth="1"/>
    <col min="2" max="2" width="64.33203125" style="6" customWidth="1"/>
    <col min="3" max="15" width="12.83203125" style="6" customWidth="1"/>
    <col min="16" max="16" width="17.5" style="6" customWidth="1"/>
    <col min="17" max="17" width="13.1640625" style="6" customWidth="1"/>
    <col min="18" max="16384" width="16.83203125" style="6"/>
  </cols>
  <sheetData>
    <row r="1" spans="1:17" ht="26.25" customHeight="1" x14ac:dyDescent="0.3">
      <c r="A1" s="8"/>
      <c r="B1" s="9"/>
      <c r="C1" s="10" t="s">
        <v>0</v>
      </c>
      <c r="D1" s="11" t="s">
        <v>1</v>
      </c>
      <c r="E1" s="11" t="s">
        <v>2</v>
      </c>
      <c r="F1" s="11" t="s">
        <v>3</v>
      </c>
      <c r="G1" s="11" t="s">
        <v>4</v>
      </c>
      <c r="H1" s="11" t="s">
        <v>5</v>
      </c>
      <c r="I1" s="11" t="s">
        <v>6</v>
      </c>
      <c r="J1" s="11" t="s">
        <v>7</v>
      </c>
      <c r="K1" s="11" t="s">
        <v>8</v>
      </c>
      <c r="L1" s="11" t="s">
        <v>9</v>
      </c>
      <c r="M1" s="11" t="s">
        <v>10</v>
      </c>
      <c r="N1" s="11" t="s">
        <v>11</v>
      </c>
      <c r="O1" s="144" t="s">
        <v>12</v>
      </c>
      <c r="P1" s="12" t="s">
        <v>13</v>
      </c>
      <c r="Q1" s="13"/>
    </row>
    <row r="2" spans="1:17" ht="26.25" customHeight="1" x14ac:dyDescent="0.3">
      <c r="A2" s="14" t="s">
        <v>14</v>
      </c>
      <c r="B2" s="14" t="s">
        <v>15</v>
      </c>
      <c r="C2" s="15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45" t="s">
        <v>16</v>
      </c>
      <c r="P2" s="17"/>
      <c r="Q2" s="18"/>
    </row>
    <row r="3" spans="1:17" ht="14.25" customHeight="1" x14ac:dyDescent="0.3">
      <c r="A3" s="19"/>
      <c r="B3" s="19"/>
      <c r="C3" s="20"/>
      <c r="D3" s="21"/>
      <c r="E3" s="21"/>
      <c r="F3" s="21"/>
      <c r="G3" s="21"/>
      <c r="H3" s="21"/>
      <c r="I3" s="21"/>
      <c r="J3" s="21"/>
      <c r="K3" s="21"/>
      <c r="L3" s="22"/>
      <c r="M3" s="21"/>
      <c r="N3" s="23"/>
      <c r="O3" s="7"/>
      <c r="P3" s="24"/>
      <c r="Q3" s="18"/>
    </row>
    <row r="4" spans="1:17" ht="14.25" customHeight="1" x14ac:dyDescent="0.15">
      <c r="A4" s="25" t="s">
        <v>17</v>
      </c>
      <c r="B4" s="25" t="s">
        <v>18</v>
      </c>
      <c r="C4" s="153">
        <v>1067800</v>
      </c>
      <c r="D4" s="27">
        <v>934613</v>
      </c>
      <c r="E4" s="27">
        <v>930300</v>
      </c>
      <c r="F4" s="27">
        <v>1163079</v>
      </c>
      <c r="G4" s="28"/>
      <c r="H4" s="27"/>
      <c r="I4" s="27">
        <v>533296</v>
      </c>
      <c r="J4" s="27">
        <v>889900</v>
      </c>
      <c r="K4" s="27">
        <v>345500.67199999996</v>
      </c>
      <c r="L4" s="29">
        <v>973471</v>
      </c>
      <c r="M4" s="27" t="s">
        <v>19</v>
      </c>
      <c r="N4" s="30">
        <v>473400</v>
      </c>
      <c r="O4" s="28">
        <v>914000</v>
      </c>
      <c r="P4" s="31">
        <f>AVERAGE(C4:O4)</f>
        <v>822535.96720000007</v>
      </c>
      <c r="Q4" s="18"/>
    </row>
    <row r="5" spans="1:17" ht="14.25" customHeight="1" x14ac:dyDescent="0.3">
      <c r="A5" s="19"/>
      <c r="B5" s="19"/>
      <c r="C5" s="20"/>
      <c r="D5" s="21"/>
      <c r="E5" s="21"/>
      <c r="F5" s="21"/>
      <c r="G5" s="21"/>
      <c r="H5" s="21"/>
      <c r="I5" s="21"/>
      <c r="J5" s="21"/>
      <c r="K5" s="21"/>
      <c r="L5" s="22"/>
      <c r="M5" s="21"/>
      <c r="N5" s="23" t="s">
        <v>16</v>
      </c>
      <c r="O5" s="7"/>
      <c r="P5" s="24"/>
      <c r="Q5" s="18"/>
    </row>
    <row r="6" spans="1:17" ht="14.25" customHeight="1" x14ac:dyDescent="0.15">
      <c r="A6" s="25" t="s">
        <v>20</v>
      </c>
      <c r="B6" s="25" t="s">
        <v>21</v>
      </c>
      <c r="C6" s="153">
        <v>44015</v>
      </c>
      <c r="D6" s="32">
        <v>33297</v>
      </c>
      <c r="E6" s="27">
        <v>33839</v>
      </c>
      <c r="F6" s="32">
        <v>39679</v>
      </c>
      <c r="G6" s="28"/>
      <c r="H6" s="28">
        <v>23324</v>
      </c>
      <c r="I6" s="32">
        <v>24104</v>
      </c>
      <c r="J6" s="32">
        <v>31473</v>
      </c>
      <c r="K6" s="32">
        <v>19178</v>
      </c>
      <c r="L6" s="32">
        <v>26196</v>
      </c>
      <c r="M6" s="32">
        <v>13453</v>
      </c>
      <c r="N6" s="30">
        <v>12019</v>
      </c>
      <c r="O6" s="28">
        <v>13190</v>
      </c>
      <c r="P6" s="31">
        <f>AVERAGE(C6:O6)</f>
        <v>26147.25</v>
      </c>
      <c r="Q6" s="18"/>
    </row>
    <row r="7" spans="1:17" ht="14.25" customHeight="1" x14ac:dyDescent="0.3">
      <c r="A7" s="19"/>
      <c r="B7" s="25"/>
      <c r="C7" s="20"/>
      <c r="D7" s="21"/>
      <c r="E7" s="21"/>
      <c r="F7" s="21"/>
      <c r="G7" s="21"/>
      <c r="H7" s="21"/>
      <c r="I7" s="21"/>
      <c r="J7" s="21"/>
      <c r="K7" s="21"/>
      <c r="L7" s="22"/>
      <c r="M7" s="21"/>
      <c r="N7" s="23"/>
      <c r="O7" s="7"/>
      <c r="P7" s="24"/>
      <c r="Q7" s="18"/>
    </row>
    <row r="8" spans="1:17" ht="14.25" customHeight="1" x14ac:dyDescent="0.3">
      <c r="A8" s="25" t="s">
        <v>22</v>
      </c>
      <c r="B8" s="25" t="s">
        <v>23</v>
      </c>
      <c r="C8" s="20"/>
      <c r="D8" s="21"/>
      <c r="E8" s="21"/>
      <c r="F8" s="21"/>
      <c r="G8" s="21"/>
      <c r="H8" s="21"/>
      <c r="I8" s="21"/>
      <c r="J8" s="21"/>
      <c r="K8" s="21"/>
      <c r="L8" s="22"/>
      <c r="M8" s="21"/>
      <c r="N8" s="23"/>
      <c r="O8" s="7"/>
      <c r="P8" s="24"/>
      <c r="Q8" s="18"/>
    </row>
    <row r="9" spans="1:17" ht="14.25" customHeight="1" x14ac:dyDescent="0.15">
      <c r="A9" s="19" t="s">
        <v>24</v>
      </c>
      <c r="B9" s="19" t="s">
        <v>25</v>
      </c>
      <c r="C9" s="153">
        <v>3774</v>
      </c>
      <c r="D9" s="34">
        <v>2896</v>
      </c>
      <c r="E9" s="27">
        <v>3006</v>
      </c>
      <c r="F9" s="32">
        <v>4105</v>
      </c>
      <c r="G9" s="28"/>
      <c r="H9" s="28">
        <v>2628</v>
      </c>
      <c r="I9" s="35">
        <v>2352.1</v>
      </c>
      <c r="J9" s="35">
        <v>1696</v>
      </c>
      <c r="K9" s="32">
        <v>1411</v>
      </c>
      <c r="L9" s="29">
        <v>4704</v>
      </c>
      <c r="M9" s="32">
        <v>2735</v>
      </c>
      <c r="N9" s="30">
        <v>2321</v>
      </c>
      <c r="O9" s="28">
        <v>3732</v>
      </c>
      <c r="P9" s="31">
        <f>AVERAGE(C9:O9)</f>
        <v>2946.6749999999997</v>
      </c>
      <c r="Q9" s="18"/>
    </row>
    <row r="10" spans="1:17" ht="14.25" customHeight="1" x14ac:dyDescent="0.3">
      <c r="A10" s="19" t="s">
        <v>26</v>
      </c>
      <c r="B10" s="19" t="s">
        <v>27</v>
      </c>
      <c r="C10" s="33" t="s">
        <v>28</v>
      </c>
      <c r="D10" s="34">
        <v>4204</v>
      </c>
      <c r="E10" s="27">
        <v>4636</v>
      </c>
      <c r="F10" s="32">
        <v>5280</v>
      </c>
      <c r="G10" s="32"/>
      <c r="H10" s="27"/>
      <c r="I10" s="35">
        <v>4368</v>
      </c>
      <c r="J10" s="35">
        <v>3333</v>
      </c>
      <c r="K10" s="32">
        <v>1411</v>
      </c>
      <c r="L10" s="29" t="s">
        <v>29</v>
      </c>
      <c r="M10" s="32"/>
      <c r="N10" s="30">
        <v>2321</v>
      </c>
      <c r="O10" s="146" t="s">
        <v>16</v>
      </c>
      <c r="P10" s="31">
        <f>AVERAGE(C10:O10)</f>
        <v>3650.4285714285716</v>
      </c>
      <c r="Q10" s="18"/>
    </row>
    <row r="11" spans="1:17" ht="14.25" customHeight="1" x14ac:dyDescent="0.3">
      <c r="A11" s="25"/>
      <c r="B11" s="25"/>
      <c r="C11" s="20"/>
      <c r="D11" s="36"/>
      <c r="E11" s="36"/>
      <c r="F11" s="36"/>
      <c r="G11" s="36"/>
      <c r="H11" s="21"/>
      <c r="I11" s="36"/>
      <c r="J11" s="36"/>
      <c r="K11" s="36"/>
      <c r="L11" s="36"/>
      <c r="M11" s="36"/>
      <c r="N11" s="23" t="s">
        <v>16</v>
      </c>
      <c r="O11" s="7" t="s">
        <v>16</v>
      </c>
      <c r="P11" s="24"/>
      <c r="Q11" s="18"/>
    </row>
    <row r="12" spans="1:17" ht="14.25" customHeight="1" x14ac:dyDescent="0.3">
      <c r="A12" s="25" t="s">
        <v>30</v>
      </c>
      <c r="B12" s="25" t="s">
        <v>31</v>
      </c>
      <c r="C12" s="20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3" t="s">
        <v>16</v>
      </c>
      <c r="O12" s="7"/>
      <c r="P12" s="24"/>
      <c r="Q12" s="18"/>
    </row>
    <row r="13" spans="1:17" ht="14.25" customHeight="1" x14ac:dyDescent="0.15">
      <c r="A13" s="19" t="s">
        <v>32</v>
      </c>
      <c r="B13" s="19" t="s">
        <v>25</v>
      </c>
      <c r="C13" s="153">
        <v>4390</v>
      </c>
      <c r="D13" s="34">
        <v>3972</v>
      </c>
      <c r="E13" s="27">
        <v>3408</v>
      </c>
      <c r="F13" s="32">
        <v>4559</v>
      </c>
      <c r="G13" s="28"/>
      <c r="H13" s="28">
        <v>3021</v>
      </c>
      <c r="I13" s="35">
        <v>2718</v>
      </c>
      <c r="J13" s="35">
        <v>1973</v>
      </c>
      <c r="K13" s="32">
        <v>1724</v>
      </c>
      <c r="L13" s="32">
        <v>5069</v>
      </c>
      <c r="M13" s="32">
        <v>2847</v>
      </c>
      <c r="N13" s="30">
        <v>2499</v>
      </c>
      <c r="O13" s="28">
        <v>7246</v>
      </c>
      <c r="P13" s="31">
        <f>AVERAGE(C13:O13)</f>
        <v>3618.8333333333335</v>
      </c>
      <c r="Q13" s="18"/>
    </row>
    <row r="14" spans="1:17" ht="14.25" customHeight="1" x14ac:dyDescent="0.3">
      <c r="A14" s="19" t="s">
        <v>33</v>
      </c>
      <c r="B14" s="19" t="s">
        <v>27</v>
      </c>
      <c r="C14" s="33" t="s">
        <v>34</v>
      </c>
      <c r="D14" s="34">
        <v>5872</v>
      </c>
      <c r="E14" s="27">
        <v>5233</v>
      </c>
      <c r="F14" s="32">
        <v>6579</v>
      </c>
      <c r="G14" s="32"/>
      <c r="H14" s="28"/>
      <c r="I14" s="35">
        <v>5312</v>
      </c>
      <c r="J14" s="35">
        <v>4265</v>
      </c>
      <c r="K14" s="32">
        <v>1724</v>
      </c>
      <c r="L14" s="32" t="s">
        <v>29</v>
      </c>
      <c r="M14" s="32"/>
      <c r="N14" s="30">
        <v>2499</v>
      </c>
      <c r="O14" s="146" t="s">
        <v>16</v>
      </c>
      <c r="P14" s="31">
        <f>AVERAGE(C14:O14)</f>
        <v>4497.7142857142853</v>
      </c>
      <c r="Q14" s="18"/>
    </row>
    <row r="15" spans="1:17" ht="14.25" customHeight="1" x14ac:dyDescent="0.3">
      <c r="A15" s="19" t="s">
        <v>35</v>
      </c>
      <c r="B15" s="19" t="s">
        <v>36</v>
      </c>
      <c r="C15" s="105">
        <f>MAX(C14,C13)</f>
        <v>4390</v>
      </c>
      <c r="D15" s="106">
        <f t="shared" ref="D15:N15" si="0">MAX(D14,D13)</f>
        <v>5872</v>
      </c>
      <c r="E15" s="107">
        <f t="shared" si="0"/>
        <v>5233</v>
      </c>
      <c r="F15" s="106">
        <f t="shared" si="0"/>
        <v>6579</v>
      </c>
      <c r="G15" s="106">
        <f t="shared" si="0"/>
        <v>0</v>
      </c>
      <c r="H15" s="28">
        <f>H14</f>
        <v>0</v>
      </c>
      <c r="I15" s="106">
        <v>5312</v>
      </c>
      <c r="J15" s="106">
        <f t="shared" si="0"/>
        <v>4265</v>
      </c>
      <c r="K15" s="106">
        <f t="shared" si="0"/>
        <v>1724</v>
      </c>
      <c r="L15" s="106">
        <f t="shared" ref="L15" si="1">MAX(L14,L13)</f>
        <v>5069</v>
      </c>
      <c r="M15" s="106">
        <f t="shared" si="0"/>
        <v>2847</v>
      </c>
      <c r="N15" s="108">
        <f t="shared" si="0"/>
        <v>2499</v>
      </c>
      <c r="O15" s="146">
        <v>7246</v>
      </c>
      <c r="P15" s="109">
        <f>AVERAGE(C15:O15)</f>
        <v>3925.8461538461538</v>
      </c>
      <c r="Q15" s="18"/>
    </row>
    <row r="16" spans="1:17" ht="14.25" customHeight="1" x14ac:dyDescent="0.3">
      <c r="A16" s="19"/>
      <c r="B16" s="19"/>
      <c r="C16" s="37"/>
      <c r="D16" s="23"/>
      <c r="E16" s="36"/>
      <c r="F16" s="36"/>
      <c r="G16" s="36"/>
      <c r="H16" s="36"/>
      <c r="I16" s="38"/>
      <c r="J16" s="38"/>
      <c r="K16" s="36"/>
      <c r="L16" s="36"/>
      <c r="M16" s="36"/>
      <c r="N16" s="23" t="s">
        <v>16</v>
      </c>
      <c r="O16" s="147" t="s">
        <v>16</v>
      </c>
      <c r="P16" s="24"/>
      <c r="Q16" s="18"/>
    </row>
    <row r="17" spans="1:17" ht="14.25" customHeight="1" x14ac:dyDescent="0.3">
      <c r="A17" s="25" t="s">
        <v>37</v>
      </c>
      <c r="B17" s="40" t="s">
        <v>38</v>
      </c>
      <c r="C17" s="26"/>
      <c r="D17" s="32"/>
      <c r="E17" s="32"/>
      <c r="F17" s="32"/>
      <c r="G17" s="32"/>
      <c r="H17" s="28"/>
      <c r="I17" s="32"/>
      <c r="J17" s="32"/>
      <c r="K17" s="32"/>
      <c r="L17" s="29"/>
      <c r="M17" s="32"/>
      <c r="N17" s="30"/>
      <c r="O17" s="28" t="s">
        <v>16</v>
      </c>
      <c r="P17" s="31"/>
      <c r="Q17" s="18"/>
    </row>
    <row r="18" spans="1:17" ht="14.25" customHeight="1" x14ac:dyDescent="0.3">
      <c r="A18" s="19" t="s">
        <v>39</v>
      </c>
      <c r="B18" s="89" t="s">
        <v>40</v>
      </c>
      <c r="C18" s="103">
        <f>C6+C15</f>
        <v>48405</v>
      </c>
      <c r="D18" s="104">
        <f t="shared" ref="D18:N18" si="2">D6+D15</f>
        <v>39169</v>
      </c>
      <c r="E18" s="104">
        <f t="shared" si="2"/>
        <v>39072</v>
      </c>
      <c r="F18" s="104">
        <f t="shared" si="2"/>
        <v>46258</v>
      </c>
      <c r="G18" s="104">
        <f t="shared" si="2"/>
        <v>0</v>
      </c>
      <c r="H18" s="110">
        <f t="shared" si="2"/>
        <v>23324</v>
      </c>
      <c r="I18" s="104">
        <v>29416</v>
      </c>
      <c r="J18" s="104">
        <f t="shared" si="2"/>
        <v>35738</v>
      </c>
      <c r="K18" s="104">
        <f t="shared" si="2"/>
        <v>20902</v>
      </c>
      <c r="L18" s="111">
        <f t="shared" ref="L18" si="3">L6+L15</f>
        <v>31265</v>
      </c>
      <c r="M18" s="104">
        <f t="shared" si="2"/>
        <v>16300</v>
      </c>
      <c r="N18" s="112">
        <f t="shared" si="2"/>
        <v>14518</v>
      </c>
      <c r="O18" s="110">
        <v>20436</v>
      </c>
      <c r="P18" s="109">
        <f>AVERAGE(C18:O18)</f>
        <v>28061.76923076923</v>
      </c>
      <c r="Q18" s="18"/>
    </row>
    <row r="19" spans="1:17" ht="14.25" customHeight="1" x14ac:dyDescent="0.3">
      <c r="A19" s="19"/>
      <c r="B19" s="1"/>
      <c r="C19" s="20"/>
      <c r="D19" s="21"/>
      <c r="E19" s="21"/>
      <c r="F19" s="22"/>
      <c r="G19" s="21"/>
      <c r="H19" s="21"/>
      <c r="I19" s="21"/>
      <c r="J19" s="21"/>
      <c r="K19" s="21"/>
      <c r="L19" s="22"/>
      <c r="M19" s="21"/>
      <c r="N19" s="23" t="s">
        <v>16</v>
      </c>
      <c r="O19" s="7"/>
      <c r="P19" s="41"/>
      <c r="Q19" s="18"/>
    </row>
    <row r="20" spans="1:17" ht="26.25" customHeight="1" x14ac:dyDescent="0.3">
      <c r="A20" s="14" t="s">
        <v>41</v>
      </c>
      <c r="B20" s="14" t="s">
        <v>42</v>
      </c>
      <c r="C20" s="42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4" t="s">
        <v>16</v>
      </c>
      <c r="O20" s="51" t="s">
        <v>16</v>
      </c>
      <c r="P20" s="43"/>
      <c r="Q20" s="18"/>
    </row>
    <row r="21" spans="1:17" ht="14.25" customHeight="1" x14ac:dyDescent="0.3">
      <c r="A21" s="1"/>
      <c r="B21" s="1"/>
      <c r="C21" s="20"/>
      <c r="D21" s="21"/>
      <c r="E21" s="46"/>
      <c r="F21" s="46"/>
      <c r="G21" s="46"/>
      <c r="H21" s="46"/>
      <c r="I21" s="46"/>
      <c r="J21" s="46"/>
      <c r="K21" s="46"/>
      <c r="L21" s="46"/>
      <c r="M21" s="46"/>
      <c r="N21" s="47"/>
      <c r="O21" s="7"/>
      <c r="P21" s="41"/>
      <c r="Q21" s="18"/>
    </row>
    <row r="22" spans="1:17" ht="14.25" customHeight="1" x14ac:dyDescent="0.15">
      <c r="A22" s="25" t="s">
        <v>43</v>
      </c>
      <c r="B22" s="25" t="s">
        <v>44</v>
      </c>
      <c r="C22" s="153">
        <v>42441</v>
      </c>
      <c r="D22" s="27">
        <v>21188</v>
      </c>
      <c r="E22" s="27">
        <v>25690</v>
      </c>
      <c r="F22" s="27">
        <v>22014</v>
      </c>
      <c r="G22" s="28"/>
      <c r="H22" s="28"/>
      <c r="I22" s="27">
        <v>7848</v>
      </c>
      <c r="J22" s="27">
        <v>15095</v>
      </c>
      <c r="K22" s="27">
        <v>8247</v>
      </c>
      <c r="L22" s="85">
        <v>26098</v>
      </c>
      <c r="M22" s="27">
        <v>6694</v>
      </c>
      <c r="N22" s="30">
        <v>7256</v>
      </c>
      <c r="O22" s="28">
        <v>11226</v>
      </c>
      <c r="P22" s="31">
        <f>AVERAGE(C22:O22)</f>
        <v>17617.909090909092</v>
      </c>
      <c r="Q22" s="18"/>
    </row>
    <row r="23" spans="1:17" ht="14.25" customHeight="1" x14ac:dyDescent="0.15">
      <c r="A23" s="19"/>
      <c r="B23" s="19"/>
      <c r="C23" s="48"/>
      <c r="D23" s="49"/>
      <c r="E23" s="39"/>
      <c r="F23" s="36"/>
      <c r="G23" s="36"/>
      <c r="H23" s="7"/>
      <c r="I23" s="36"/>
      <c r="J23" s="38"/>
      <c r="K23" s="36"/>
      <c r="L23" s="86"/>
      <c r="M23" s="36"/>
      <c r="N23" s="23"/>
      <c r="O23" s="7" t="s">
        <v>16</v>
      </c>
      <c r="P23" s="41"/>
      <c r="Q23" s="18"/>
    </row>
    <row r="24" spans="1:17" ht="14.25" customHeight="1" x14ac:dyDescent="0.15">
      <c r="A24" s="25" t="s">
        <v>45</v>
      </c>
      <c r="B24" s="25" t="s">
        <v>46</v>
      </c>
      <c r="C24" s="153"/>
      <c r="D24" s="133"/>
      <c r="E24" s="27"/>
      <c r="F24" s="27"/>
      <c r="G24" s="28"/>
      <c r="H24" s="28"/>
      <c r="I24" s="27"/>
      <c r="J24" s="27"/>
      <c r="K24" s="27"/>
      <c r="L24" s="85"/>
      <c r="M24" s="27"/>
      <c r="N24" s="30"/>
      <c r="O24" s="28"/>
      <c r="P24" s="31"/>
      <c r="Q24" s="18"/>
    </row>
    <row r="25" spans="1:17" ht="14.25" customHeight="1" x14ac:dyDescent="0.15">
      <c r="A25" s="19"/>
      <c r="B25" s="19"/>
      <c r="C25" s="48"/>
      <c r="D25" s="22"/>
      <c r="E25" s="36"/>
      <c r="F25" s="36"/>
      <c r="G25" s="36"/>
      <c r="H25" s="7"/>
      <c r="I25" s="36"/>
      <c r="J25" s="36"/>
      <c r="K25" s="36"/>
      <c r="L25" s="86"/>
      <c r="M25" s="36"/>
      <c r="N25" s="23"/>
      <c r="O25" s="7"/>
      <c r="P25" s="41"/>
      <c r="Q25" s="18"/>
    </row>
    <row r="26" spans="1:17" ht="14.25" customHeight="1" x14ac:dyDescent="0.15">
      <c r="A26" s="19" t="s">
        <v>47</v>
      </c>
      <c r="B26" s="19" t="s">
        <v>48</v>
      </c>
      <c r="C26" s="154"/>
      <c r="D26" s="133"/>
      <c r="E26" s="27"/>
      <c r="F26" s="27"/>
      <c r="G26" s="28"/>
      <c r="H26" s="28"/>
      <c r="I26" s="27"/>
      <c r="J26" s="27"/>
      <c r="K26" s="27"/>
      <c r="L26" s="85"/>
      <c r="M26" s="27"/>
      <c r="N26" s="30"/>
      <c r="O26" s="28"/>
      <c r="P26" s="31"/>
      <c r="Q26" s="18"/>
    </row>
    <row r="27" spans="1:17" ht="14.25" customHeight="1" x14ac:dyDescent="0.15">
      <c r="A27" s="19" t="s">
        <v>49</v>
      </c>
      <c r="B27" s="19" t="s">
        <v>50</v>
      </c>
      <c r="C27" s="154"/>
      <c r="D27" s="133"/>
      <c r="E27" s="32"/>
      <c r="F27" s="32"/>
      <c r="G27" s="28"/>
      <c r="H27" s="28"/>
      <c r="I27" s="35"/>
      <c r="J27" s="35"/>
      <c r="K27" s="32"/>
      <c r="L27" s="87"/>
      <c r="M27" s="32"/>
      <c r="N27" s="30"/>
      <c r="O27" s="28"/>
      <c r="P27" s="31"/>
      <c r="Q27" s="18"/>
    </row>
    <row r="28" spans="1:17" ht="14.25" customHeight="1" x14ac:dyDescent="0.15">
      <c r="A28" s="19" t="s">
        <v>51</v>
      </c>
      <c r="B28" s="54" t="s">
        <v>52</v>
      </c>
      <c r="C28" s="133"/>
      <c r="D28" s="28"/>
      <c r="E28" s="28"/>
      <c r="F28" s="28"/>
      <c r="G28" s="28"/>
      <c r="H28" s="28"/>
      <c r="I28" s="28"/>
      <c r="J28" s="28"/>
      <c r="K28" s="28"/>
      <c r="L28" s="87"/>
      <c r="M28" s="28"/>
      <c r="N28" s="28"/>
      <c r="O28" s="28"/>
      <c r="P28" s="31"/>
      <c r="Q28" s="18"/>
    </row>
    <row r="29" spans="1:17" ht="14.25" customHeight="1" x14ac:dyDescent="0.15">
      <c r="A29" s="19" t="s">
        <v>53</v>
      </c>
      <c r="B29" s="19" t="s">
        <v>54</v>
      </c>
      <c r="C29" s="103"/>
      <c r="D29" s="113"/>
      <c r="E29" s="113"/>
      <c r="F29" s="113"/>
      <c r="G29" s="110"/>
      <c r="H29" s="110"/>
      <c r="I29" s="113"/>
      <c r="J29" s="113"/>
      <c r="K29" s="113"/>
      <c r="L29" s="114"/>
      <c r="M29" s="113"/>
      <c r="N29" s="112"/>
      <c r="O29" s="110"/>
      <c r="P29" s="109"/>
      <c r="Q29" s="18"/>
    </row>
    <row r="30" spans="1:17" ht="14.25" customHeight="1" x14ac:dyDescent="0.3">
      <c r="A30" s="19"/>
      <c r="B30" s="19"/>
      <c r="C30" s="48"/>
      <c r="D30" s="22"/>
      <c r="E30" s="21"/>
      <c r="F30" s="21"/>
      <c r="G30" s="21"/>
      <c r="H30" s="21"/>
      <c r="I30" s="21"/>
      <c r="J30" s="21"/>
      <c r="K30" s="21"/>
      <c r="L30" s="21"/>
      <c r="M30" s="21"/>
      <c r="N30" s="23"/>
      <c r="O30" s="7"/>
      <c r="P30" s="24"/>
      <c r="Q30" s="18"/>
    </row>
    <row r="31" spans="1:17" ht="26.25" customHeight="1" x14ac:dyDescent="0.3">
      <c r="A31" s="14" t="s">
        <v>55</v>
      </c>
      <c r="B31" s="14" t="s">
        <v>56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4" t="s">
        <v>16</v>
      </c>
      <c r="O31" s="51" t="s">
        <v>16</v>
      </c>
      <c r="P31" s="45"/>
      <c r="Q31" s="18"/>
    </row>
    <row r="32" spans="1:17" ht="14.25" customHeight="1" x14ac:dyDescent="0.3">
      <c r="A32" s="1"/>
      <c r="B32" s="1"/>
      <c r="C32" s="20"/>
      <c r="D32" s="21"/>
      <c r="E32" s="46"/>
      <c r="F32" s="46"/>
      <c r="G32" s="46"/>
      <c r="H32" s="46"/>
      <c r="I32" s="46"/>
      <c r="J32" s="46"/>
      <c r="K32" s="46"/>
      <c r="L32" s="46"/>
      <c r="M32" s="46"/>
      <c r="N32" s="47"/>
      <c r="O32" s="7"/>
      <c r="P32" s="50"/>
      <c r="Q32" s="18"/>
    </row>
    <row r="33" spans="1:17" ht="14.25" customHeight="1" x14ac:dyDescent="0.15">
      <c r="A33" s="25" t="s">
        <v>57</v>
      </c>
      <c r="B33" s="25" t="s">
        <v>58</v>
      </c>
      <c r="C33" s="153">
        <v>18994</v>
      </c>
      <c r="D33" s="27">
        <v>9224</v>
      </c>
      <c r="E33" s="27">
        <v>12993</v>
      </c>
      <c r="F33" s="27">
        <v>10320</v>
      </c>
      <c r="G33" s="28"/>
      <c r="H33" s="28"/>
      <c r="I33" s="27">
        <v>5631</v>
      </c>
      <c r="J33" s="27">
        <v>5991</v>
      </c>
      <c r="K33" s="27">
        <v>2354</v>
      </c>
      <c r="L33" s="27">
        <v>13978</v>
      </c>
      <c r="M33" s="27">
        <v>1715</v>
      </c>
      <c r="N33" s="30">
        <v>2965</v>
      </c>
      <c r="O33" s="28">
        <v>4309</v>
      </c>
      <c r="P33" s="31">
        <f>AVERAGE(C33:O33)</f>
        <v>8043.090909090909</v>
      </c>
      <c r="Q33" s="18"/>
    </row>
    <row r="34" spans="1:17" ht="14.25" customHeight="1" x14ac:dyDescent="0.3">
      <c r="A34" s="19"/>
      <c r="B34" s="19"/>
      <c r="C34" s="48"/>
      <c r="D34" s="49"/>
      <c r="E34" s="39"/>
      <c r="F34" s="36"/>
      <c r="G34" s="36"/>
      <c r="H34" s="7"/>
      <c r="I34" s="36"/>
      <c r="J34" s="38"/>
      <c r="K34" s="36"/>
      <c r="L34" s="36"/>
      <c r="M34" s="36"/>
      <c r="N34" s="23"/>
      <c r="O34" s="7" t="s">
        <v>16</v>
      </c>
      <c r="P34" s="41"/>
      <c r="Q34" s="84"/>
    </row>
    <row r="35" spans="1:17" ht="14.25" customHeight="1" x14ac:dyDescent="0.15">
      <c r="A35" s="25" t="s">
        <v>59</v>
      </c>
      <c r="B35" s="25" t="s">
        <v>60</v>
      </c>
      <c r="C35" s="153">
        <v>179</v>
      </c>
      <c r="D35" s="27">
        <v>96.77</v>
      </c>
      <c r="E35" s="27">
        <v>149</v>
      </c>
      <c r="F35" s="27">
        <v>121</v>
      </c>
      <c r="G35" s="28"/>
      <c r="H35" s="28">
        <v>103.42999999999999</v>
      </c>
      <c r="I35" s="151">
        <v>68.400000000000006</v>
      </c>
      <c r="J35" s="27">
        <v>66.260000000000005</v>
      </c>
      <c r="K35" s="27">
        <v>32.9</v>
      </c>
      <c r="L35" s="27">
        <v>134</v>
      </c>
      <c r="M35" s="27">
        <v>20</v>
      </c>
      <c r="N35" s="30">
        <v>34</v>
      </c>
      <c r="O35" s="28">
        <v>55</v>
      </c>
      <c r="P35" s="31">
        <f>AVERAGE(C35:O35)</f>
        <v>88.313333333333318</v>
      </c>
      <c r="Q35" s="18"/>
    </row>
    <row r="36" spans="1:17" ht="14.25" customHeight="1" x14ac:dyDescent="0.3">
      <c r="A36" s="19"/>
      <c r="B36" s="19"/>
      <c r="C36" s="48"/>
      <c r="D36" s="22"/>
      <c r="E36" s="36"/>
      <c r="F36" s="36"/>
      <c r="G36" s="36"/>
      <c r="H36" s="7"/>
      <c r="I36" s="36"/>
      <c r="J36" s="36"/>
      <c r="K36" s="36"/>
      <c r="L36" s="36"/>
      <c r="M36" s="36"/>
      <c r="N36" s="23"/>
      <c r="O36" s="7" t="s">
        <v>16</v>
      </c>
      <c r="P36" s="41"/>
      <c r="Q36" s="18"/>
    </row>
    <row r="37" spans="1:17" ht="14.25" customHeight="1" x14ac:dyDescent="0.3">
      <c r="A37" s="25" t="s">
        <v>61</v>
      </c>
      <c r="B37" s="25" t="s">
        <v>62</v>
      </c>
      <c r="C37" s="26">
        <v>214</v>
      </c>
      <c r="D37" s="27">
        <v>155</v>
      </c>
      <c r="E37" s="27">
        <v>184</v>
      </c>
      <c r="F37" s="27">
        <v>147</v>
      </c>
      <c r="G37" s="28"/>
      <c r="H37" s="28">
        <v>123</v>
      </c>
      <c r="I37" s="27">
        <v>100</v>
      </c>
      <c r="J37" s="27">
        <v>78</v>
      </c>
      <c r="K37" s="27">
        <v>41</v>
      </c>
      <c r="L37" s="27">
        <v>159</v>
      </c>
      <c r="M37" s="27">
        <v>25</v>
      </c>
      <c r="N37" s="30">
        <v>39</v>
      </c>
      <c r="O37" s="28">
        <v>67</v>
      </c>
      <c r="P37" s="31">
        <f>AVERAGE(C37:O37)</f>
        <v>111</v>
      </c>
      <c r="Q37" s="18"/>
    </row>
    <row r="38" spans="1:17" ht="14.25" customHeight="1" x14ac:dyDescent="0.3">
      <c r="A38" s="19"/>
      <c r="B38" s="19"/>
      <c r="C38" s="48"/>
      <c r="D38" s="22"/>
      <c r="E38" s="36"/>
      <c r="F38" s="36"/>
      <c r="G38" s="36"/>
      <c r="H38" s="7" t="s">
        <v>16</v>
      </c>
      <c r="I38" s="36"/>
      <c r="J38" s="36"/>
      <c r="K38" s="36"/>
      <c r="L38" s="36"/>
      <c r="M38" s="36"/>
      <c r="N38" s="23" t="s">
        <v>16</v>
      </c>
      <c r="O38" s="7" t="s">
        <v>16</v>
      </c>
      <c r="P38" s="24"/>
      <c r="Q38" s="18"/>
    </row>
    <row r="39" spans="1:17" ht="26.25" customHeight="1" x14ac:dyDescent="0.3">
      <c r="A39" s="14" t="s">
        <v>63</v>
      </c>
      <c r="B39" s="14" t="s">
        <v>64</v>
      </c>
      <c r="C39" s="42"/>
      <c r="D39" s="43"/>
      <c r="E39" s="43"/>
      <c r="F39" s="43"/>
      <c r="G39" s="43"/>
      <c r="H39" s="51" t="s">
        <v>16</v>
      </c>
      <c r="I39" s="43"/>
      <c r="J39" s="43"/>
      <c r="K39" s="43"/>
      <c r="L39" s="43"/>
      <c r="M39" s="43"/>
      <c r="N39" s="44" t="s">
        <v>16</v>
      </c>
      <c r="O39" s="51" t="s">
        <v>16</v>
      </c>
      <c r="P39" s="45"/>
      <c r="Q39" s="18"/>
    </row>
    <row r="40" spans="1:17" ht="14.25" customHeight="1" x14ac:dyDescent="0.3">
      <c r="A40" s="1"/>
      <c r="B40" s="1"/>
      <c r="C40" s="20"/>
      <c r="D40" s="21"/>
      <c r="E40" s="46"/>
      <c r="F40" s="46"/>
      <c r="G40" s="46"/>
      <c r="H40" s="5"/>
      <c r="I40" s="46"/>
      <c r="J40" s="46"/>
      <c r="K40" s="46"/>
      <c r="L40" s="46"/>
      <c r="M40" s="46"/>
      <c r="N40" s="47"/>
      <c r="O40" s="7"/>
      <c r="P40" s="50"/>
      <c r="Q40" s="18"/>
    </row>
    <row r="41" spans="1:17" ht="14.25" customHeight="1" x14ac:dyDescent="0.15">
      <c r="A41" s="25" t="s">
        <v>65</v>
      </c>
      <c r="B41" s="25" t="s">
        <v>66</v>
      </c>
      <c r="C41" s="153">
        <v>1814732</v>
      </c>
      <c r="D41" s="133">
        <v>2129027</v>
      </c>
      <c r="E41" s="27">
        <v>7577189</v>
      </c>
      <c r="F41" s="27">
        <v>1200278</v>
      </c>
      <c r="G41" s="27"/>
      <c r="H41" s="28">
        <v>865411</v>
      </c>
      <c r="I41" s="27">
        <v>1031336</v>
      </c>
      <c r="J41" s="27">
        <v>1012487</v>
      </c>
      <c r="K41" s="27">
        <v>2086895</v>
      </c>
      <c r="L41" s="27">
        <v>1444615</v>
      </c>
      <c r="M41" s="27">
        <v>631717</v>
      </c>
      <c r="N41" s="30">
        <v>280294</v>
      </c>
      <c r="O41" s="28">
        <v>627014</v>
      </c>
      <c r="P41" s="31">
        <f>AVERAGE(C41:O41)</f>
        <v>1725082.9166666667</v>
      </c>
      <c r="Q41" s="18"/>
    </row>
    <row r="42" spans="1:17" ht="14.25" customHeight="1" x14ac:dyDescent="0.3">
      <c r="A42" s="25"/>
      <c r="B42" s="25"/>
      <c r="C42" s="20"/>
      <c r="D42" s="21"/>
      <c r="E42" s="21"/>
      <c r="F42" s="21"/>
      <c r="G42" s="21"/>
      <c r="H42" s="7"/>
      <c r="I42" s="21"/>
      <c r="J42" s="21"/>
      <c r="K42" s="21"/>
      <c r="L42" s="21"/>
      <c r="M42" s="21"/>
      <c r="N42" s="23"/>
      <c r="O42" s="7"/>
      <c r="P42" s="41"/>
      <c r="Q42" s="18"/>
    </row>
    <row r="43" spans="1:17" ht="14.25" customHeight="1" x14ac:dyDescent="0.15">
      <c r="A43" s="25" t="s">
        <v>67</v>
      </c>
      <c r="B43" s="25" t="s">
        <v>68</v>
      </c>
      <c r="C43" s="153">
        <v>1429188</v>
      </c>
      <c r="D43" s="27">
        <v>1223731</v>
      </c>
      <c r="E43" s="27">
        <v>917886</v>
      </c>
      <c r="F43" s="27">
        <v>1113716</v>
      </c>
      <c r="G43" s="27"/>
      <c r="H43" s="28">
        <v>785058</v>
      </c>
      <c r="I43" s="27">
        <v>916947</v>
      </c>
      <c r="J43" s="27">
        <v>440603</v>
      </c>
      <c r="K43" s="27">
        <v>850144</v>
      </c>
      <c r="L43" s="27">
        <v>1345020</v>
      </c>
      <c r="M43" s="27">
        <v>612818</v>
      </c>
      <c r="N43" s="30">
        <v>173822</v>
      </c>
      <c r="O43" s="28" t="s">
        <v>16</v>
      </c>
      <c r="P43" s="31">
        <f>AVERAGE(C43:O43)</f>
        <v>891721.18181818177</v>
      </c>
      <c r="Q43" s="18"/>
    </row>
    <row r="44" spans="1:17" ht="14.25" customHeight="1" x14ac:dyDescent="0.3">
      <c r="A44" s="19"/>
      <c r="B44" s="19"/>
      <c r="C44" s="48"/>
      <c r="D44" s="49"/>
      <c r="E44" s="39"/>
      <c r="F44" s="36"/>
      <c r="G44" s="36"/>
      <c r="H44" s="7"/>
      <c r="I44" s="36"/>
      <c r="J44" s="38"/>
      <c r="K44" s="36"/>
      <c r="L44" s="36"/>
      <c r="M44" s="36"/>
      <c r="N44" s="23"/>
      <c r="O44" s="7" t="s">
        <v>16</v>
      </c>
      <c r="P44" s="41"/>
      <c r="Q44" s="18"/>
    </row>
    <row r="45" spans="1:17" ht="14.25" customHeight="1" x14ac:dyDescent="0.15">
      <c r="A45" s="25" t="s">
        <v>69</v>
      </c>
      <c r="B45" s="25" t="s">
        <v>70</v>
      </c>
      <c r="C45" s="153">
        <v>172123</v>
      </c>
      <c r="D45" s="27">
        <v>199200</v>
      </c>
      <c r="E45" s="27">
        <v>89335</v>
      </c>
      <c r="F45" s="27">
        <v>116222</v>
      </c>
      <c r="G45" s="27"/>
      <c r="H45" s="28">
        <v>109137</v>
      </c>
      <c r="I45" s="27">
        <v>173199</v>
      </c>
      <c r="J45" s="27">
        <v>122368</v>
      </c>
      <c r="K45" s="27">
        <v>139465</v>
      </c>
      <c r="L45" s="27">
        <v>118246</v>
      </c>
      <c r="M45" s="28">
        <v>37269</v>
      </c>
      <c r="N45" s="30">
        <v>36897</v>
      </c>
      <c r="O45" s="28">
        <v>51707</v>
      </c>
      <c r="P45" s="31">
        <f>AVERAGE(C45:O45)</f>
        <v>113764</v>
      </c>
      <c r="Q45" s="18"/>
    </row>
    <row r="46" spans="1:17" ht="14.25" customHeight="1" x14ac:dyDescent="0.3">
      <c r="A46" s="19"/>
      <c r="B46" s="19"/>
      <c r="C46" s="48"/>
      <c r="D46" s="49"/>
      <c r="E46" s="39"/>
      <c r="F46" s="36"/>
      <c r="G46" s="36"/>
      <c r="H46" s="7"/>
      <c r="I46" s="36"/>
      <c r="J46" s="38"/>
      <c r="K46" s="36"/>
      <c r="L46" s="36"/>
      <c r="M46" s="36"/>
      <c r="N46" s="23"/>
      <c r="O46" s="7" t="s">
        <v>16</v>
      </c>
      <c r="P46" s="41"/>
      <c r="Q46" s="18"/>
    </row>
    <row r="47" spans="1:17" ht="14.25" customHeight="1" x14ac:dyDescent="0.15">
      <c r="A47" s="25" t="s">
        <v>71</v>
      </c>
      <c r="B47" s="25" t="s">
        <v>72</v>
      </c>
      <c r="C47" s="153">
        <v>101572</v>
      </c>
      <c r="D47" s="27">
        <v>136008</v>
      </c>
      <c r="E47" s="27">
        <v>61136</v>
      </c>
      <c r="F47" s="27">
        <v>96547</v>
      </c>
      <c r="G47" s="27"/>
      <c r="H47" s="28">
        <v>93406</v>
      </c>
      <c r="I47" s="27">
        <v>153730</v>
      </c>
      <c r="J47" s="27">
        <v>93427</v>
      </c>
      <c r="K47" s="27">
        <v>111676</v>
      </c>
      <c r="L47" s="27">
        <v>101072</v>
      </c>
      <c r="M47" s="27">
        <v>17695</v>
      </c>
      <c r="N47" s="30">
        <v>18792</v>
      </c>
      <c r="O47" s="28">
        <v>23137</v>
      </c>
      <c r="P47" s="31">
        <f>AVERAGE(C47:O47)</f>
        <v>84016.5</v>
      </c>
      <c r="Q47" s="18"/>
    </row>
    <row r="48" spans="1:17" ht="14.25" customHeight="1" x14ac:dyDescent="0.3">
      <c r="A48" s="19"/>
      <c r="B48" s="19"/>
      <c r="C48" s="48"/>
      <c r="D48" s="22"/>
      <c r="E48" s="36"/>
      <c r="F48" s="36"/>
      <c r="G48" s="36"/>
      <c r="H48" s="21"/>
      <c r="I48" s="36"/>
      <c r="J48" s="36"/>
      <c r="K48" s="36"/>
      <c r="L48" s="36"/>
      <c r="M48" s="36"/>
      <c r="N48" s="23"/>
      <c r="O48" s="7" t="s">
        <v>16</v>
      </c>
      <c r="P48" s="41"/>
      <c r="Q48" s="18"/>
    </row>
    <row r="49" spans="1:17" ht="14.25" customHeight="1" x14ac:dyDescent="0.15">
      <c r="A49" s="25" t="s">
        <v>73</v>
      </c>
      <c r="B49" s="25" t="s">
        <v>74</v>
      </c>
      <c r="C49" s="153">
        <v>3924532</v>
      </c>
      <c r="D49" s="27">
        <v>2021047</v>
      </c>
      <c r="E49" s="27">
        <v>4886816</v>
      </c>
      <c r="F49" s="27">
        <v>4281722</v>
      </c>
      <c r="G49" s="28"/>
      <c r="H49" s="28">
        <v>352434</v>
      </c>
      <c r="I49" s="27">
        <v>1626875</v>
      </c>
      <c r="J49" s="27">
        <v>872088</v>
      </c>
      <c r="K49" s="27">
        <v>1024411</v>
      </c>
      <c r="L49" s="27">
        <v>863500</v>
      </c>
      <c r="M49" s="27">
        <v>243004</v>
      </c>
      <c r="N49" s="30">
        <v>256840</v>
      </c>
      <c r="O49" s="28">
        <v>711412</v>
      </c>
      <c r="P49" s="31">
        <f>AVERAGE(C49:O49)</f>
        <v>1755390.0833333333</v>
      </c>
      <c r="Q49" s="18"/>
    </row>
    <row r="50" spans="1:17" ht="14.25" customHeight="1" x14ac:dyDescent="0.3">
      <c r="A50" s="25"/>
      <c r="B50" s="25"/>
      <c r="C50" s="20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3"/>
      <c r="O50" s="7"/>
      <c r="P50" s="41"/>
      <c r="Q50" s="18"/>
    </row>
    <row r="51" spans="1:17" ht="14.25" customHeight="1" x14ac:dyDescent="0.3">
      <c r="A51" s="25" t="s">
        <v>75</v>
      </c>
      <c r="B51" s="25" t="s">
        <v>76</v>
      </c>
      <c r="C51" s="26">
        <v>112129</v>
      </c>
      <c r="D51" s="27">
        <v>85000</v>
      </c>
      <c r="E51" s="27">
        <v>145347</v>
      </c>
      <c r="F51" s="27">
        <v>112419</v>
      </c>
      <c r="G51" s="28"/>
      <c r="H51" s="155"/>
      <c r="I51" s="27">
        <v>46482</v>
      </c>
      <c r="J51" s="27" t="s">
        <v>77</v>
      </c>
      <c r="K51" s="27">
        <v>29269</v>
      </c>
      <c r="L51" s="27">
        <v>24671</v>
      </c>
      <c r="M51" s="27">
        <v>6943</v>
      </c>
      <c r="N51" s="30">
        <v>7338</v>
      </c>
      <c r="O51" s="28">
        <v>20925</v>
      </c>
      <c r="P51" s="31">
        <f>AVERAGE(C51:O51)</f>
        <v>59052.3</v>
      </c>
      <c r="Q51" s="18"/>
    </row>
    <row r="52" spans="1:17" ht="14.25" customHeight="1" x14ac:dyDescent="0.3">
      <c r="A52" s="25"/>
      <c r="B52" s="25"/>
      <c r="C52" s="20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3"/>
      <c r="O52" s="7"/>
      <c r="P52" s="41"/>
      <c r="Q52" s="18"/>
    </row>
    <row r="53" spans="1:17" ht="14.25" customHeight="1" x14ac:dyDescent="0.15">
      <c r="A53" s="25" t="s">
        <v>78</v>
      </c>
      <c r="B53" s="25" t="s">
        <v>79</v>
      </c>
      <c r="C53" s="153">
        <v>119924</v>
      </c>
      <c r="D53" s="27">
        <v>57424</v>
      </c>
      <c r="E53" s="27">
        <v>106821</v>
      </c>
      <c r="F53" s="27">
        <v>48978</v>
      </c>
      <c r="G53" s="28"/>
      <c r="H53" s="28">
        <f>5444</f>
        <v>5444</v>
      </c>
      <c r="I53" s="27">
        <v>38653</v>
      </c>
      <c r="J53" s="27">
        <v>19958</v>
      </c>
      <c r="K53" s="27">
        <v>14457</v>
      </c>
      <c r="L53" s="27">
        <v>22977</v>
      </c>
      <c r="M53" s="27">
        <v>8409</v>
      </c>
      <c r="N53" s="30">
        <v>6422</v>
      </c>
      <c r="O53" s="28">
        <v>6157</v>
      </c>
      <c r="P53" s="31">
        <f>AVERAGE(C53:O53)</f>
        <v>37968.666666666664</v>
      </c>
      <c r="Q53" s="18"/>
    </row>
    <row r="54" spans="1:17" ht="14.25" customHeight="1" x14ac:dyDescent="0.3">
      <c r="A54" s="19"/>
      <c r="B54" s="19"/>
      <c r="C54" s="48"/>
      <c r="D54" s="22"/>
      <c r="E54" s="36"/>
      <c r="F54" s="36"/>
      <c r="G54" s="36"/>
      <c r="H54" s="21"/>
      <c r="I54" s="36"/>
      <c r="J54" s="36"/>
      <c r="K54" s="36"/>
      <c r="L54" s="36"/>
      <c r="M54" s="36"/>
      <c r="N54" s="23" t="s">
        <v>16</v>
      </c>
      <c r="O54" s="7" t="s">
        <v>16</v>
      </c>
      <c r="P54" s="41"/>
      <c r="Q54" s="18"/>
    </row>
    <row r="55" spans="1:17" ht="14.25" customHeight="1" x14ac:dyDescent="0.3">
      <c r="A55" s="25" t="s">
        <v>80</v>
      </c>
      <c r="B55" s="25" t="s">
        <v>81</v>
      </c>
      <c r="C55" s="20"/>
      <c r="D55" s="36"/>
      <c r="E55" s="36"/>
      <c r="F55" s="36"/>
      <c r="G55" s="36"/>
      <c r="H55" s="21"/>
      <c r="I55" s="36"/>
      <c r="J55" s="36"/>
      <c r="K55" s="36"/>
      <c r="L55" s="36"/>
      <c r="M55" s="36"/>
      <c r="N55" s="36"/>
      <c r="O55" s="7" t="s">
        <v>16</v>
      </c>
      <c r="P55" s="24"/>
      <c r="Q55" s="18"/>
    </row>
    <row r="56" spans="1:17" ht="14.25" customHeight="1" x14ac:dyDescent="0.3">
      <c r="A56" s="25"/>
      <c r="B56" s="19" t="s">
        <v>82</v>
      </c>
      <c r="C56" s="103">
        <f>C58+C60</f>
        <v>5940859</v>
      </c>
      <c r="D56" s="104">
        <f t="shared" ref="D56:N56" si="4">D58+D60</f>
        <v>5947612</v>
      </c>
      <c r="E56" s="104">
        <f t="shared" si="4"/>
        <v>6864545</v>
      </c>
      <c r="F56" s="104">
        <f t="shared" si="4"/>
        <v>8099008</v>
      </c>
      <c r="G56" s="104">
        <f t="shared" si="4"/>
        <v>0</v>
      </c>
      <c r="H56" s="113">
        <f>H58+H60</f>
        <v>292325</v>
      </c>
      <c r="I56" s="104">
        <f>SUM(I58,I60)</f>
        <v>5583581</v>
      </c>
      <c r="J56" s="104">
        <f t="shared" si="4"/>
        <v>5363974</v>
      </c>
      <c r="K56" s="104">
        <f t="shared" si="4"/>
        <v>2945103</v>
      </c>
      <c r="L56" s="104">
        <f t="shared" si="4"/>
        <v>5501041</v>
      </c>
      <c r="M56" s="104">
        <f t="shared" si="4"/>
        <v>2624744</v>
      </c>
      <c r="N56" s="104">
        <f t="shared" si="4"/>
        <v>2737713</v>
      </c>
      <c r="O56" s="28">
        <v>5274808</v>
      </c>
      <c r="P56" s="150">
        <f>AVERAGE(C56:O56)</f>
        <v>4398101</v>
      </c>
      <c r="Q56" s="18"/>
    </row>
    <row r="57" spans="1:17" ht="14.25" customHeight="1" x14ac:dyDescent="0.3">
      <c r="A57" s="19"/>
      <c r="B57" s="19"/>
      <c r="C57" s="55"/>
      <c r="P57" s="41"/>
      <c r="Q57" s="18"/>
    </row>
    <row r="58" spans="1:17" s="52" customFormat="1" ht="14.25" customHeight="1" x14ac:dyDescent="0.15">
      <c r="A58" s="19" t="s">
        <v>83</v>
      </c>
      <c r="B58" s="19" t="s">
        <v>84</v>
      </c>
      <c r="C58" s="153">
        <v>814116</v>
      </c>
      <c r="D58" s="133">
        <v>1318600</v>
      </c>
      <c r="E58" s="27">
        <v>1511770</v>
      </c>
      <c r="F58" s="27">
        <v>832248</v>
      </c>
      <c r="G58" s="27"/>
      <c r="H58" s="27">
        <v>38656</v>
      </c>
      <c r="I58" s="27">
        <v>414906</v>
      </c>
      <c r="J58" s="27">
        <v>476215</v>
      </c>
      <c r="K58" s="27">
        <v>421911</v>
      </c>
      <c r="L58" s="27">
        <v>497722</v>
      </c>
      <c r="M58" s="27">
        <v>313579</v>
      </c>
      <c r="N58" s="30">
        <v>257904</v>
      </c>
      <c r="O58" s="28">
        <v>399374</v>
      </c>
      <c r="P58" s="31">
        <f>AVERAGE(C58:O58)</f>
        <v>608083.41666666663</v>
      </c>
      <c r="Q58" s="18"/>
    </row>
    <row r="59" spans="1:17" ht="14.25" customHeight="1" x14ac:dyDescent="0.3">
      <c r="A59" s="19"/>
      <c r="B59" s="19"/>
      <c r="C59" s="48"/>
      <c r="D59" s="22"/>
      <c r="E59" s="36"/>
      <c r="F59" s="36"/>
      <c r="G59" s="21"/>
      <c r="H59" s="21"/>
      <c r="I59" s="36"/>
      <c r="J59" s="36"/>
      <c r="K59" s="36"/>
      <c r="L59" s="36"/>
      <c r="M59" s="36"/>
      <c r="N59" s="23"/>
      <c r="O59" s="7" t="s">
        <v>16</v>
      </c>
      <c r="P59" s="41"/>
      <c r="Q59" s="18"/>
    </row>
    <row r="60" spans="1:17" s="52" customFormat="1" ht="14.25" customHeight="1" x14ac:dyDescent="0.15">
      <c r="A60" s="19" t="s">
        <v>85</v>
      </c>
      <c r="B60" s="19" t="s">
        <v>86</v>
      </c>
      <c r="C60" s="153">
        <v>5126743</v>
      </c>
      <c r="D60" s="133">
        <v>4629012</v>
      </c>
      <c r="E60" s="27">
        <v>5352775</v>
      </c>
      <c r="F60" s="27">
        <v>7266760</v>
      </c>
      <c r="G60" s="27"/>
      <c r="H60" s="27">
        <v>253669</v>
      </c>
      <c r="I60" s="27">
        <v>5168675</v>
      </c>
      <c r="J60" s="27">
        <v>4887759</v>
      </c>
      <c r="K60" s="27">
        <v>2523192</v>
      </c>
      <c r="L60" s="27">
        <v>5003319</v>
      </c>
      <c r="M60" s="27">
        <v>2311165</v>
      </c>
      <c r="N60" s="30">
        <v>2479809</v>
      </c>
      <c r="O60" s="28">
        <v>4875434</v>
      </c>
      <c r="P60" s="31">
        <f>AVERAGE(C60:O60)</f>
        <v>4156526</v>
      </c>
      <c r="Q60" s="18"/>
    </row>
    <row r="61" spans="1:17" s="52" customFormat="1" ht="14.25" customHeight="1" x14ac:dyDescent="0.3">
      <c r="A61" s="19"/>
      <c r="B61" s="19"/>
      <c r="C61" s="2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30"/>
      <c r="O61" s="28" t="s">
        <v>16</v>
      </c>
      <c r="P61" s="31"/>
      <c r="Q61" s="18"/>
    </row>
    <row r="62" spans="1:17" ht="14.25" customHeight="1" x14ac:dyDescent="0.3">
      <c r="A62" s="19"/>
      <c r="B62" s="19"/>
      <c r="C62" s="48"/>
      <c r="D62" s="22"/>
      <c r="E62" s="36"/>
      <c r="F62" s="36"/>
      <c r="G62" s="36"/>
      <c r="H62" s="36"/>
      <c r="I62" s="36"/>
      <c r="J62" s="36"/>
      <c r="K62" s="36"/>
      <c r="L62" s="36"/>
      <c r="M62" s="36"/>
      <c r="N62" s="23" t="s">
        <v>16</v>
      </c>
      <c r="O62" s="7" t="s">
        <v>16</v>
      </c>
      <c r="P62" s="41"/>
      <c r="Q62" s="18"/>
    </row>
    <row r="63" spans="1:17" ht="26.25" customHeight="1" x14ac:dyDescent="0.3">
      <c r="A63" s="14" t="s">
        <v>87</v>
      </c>
      <c r="B63" s="14" t="s">
        <v>88</v>
      </c>
      <c r="C63" s="42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4" t="s">
        <v>16</v>
      </c>
      <c r="O63" s="51" t="s">
        <v>16</v>
      </c>
      <c r="P63" s="45"/>
      <c r="Q63" s="18"/>
    </row>
    <row r="64" spans="1:17" ht="14.25" customHeight="1" x14ac:dyDescent="0.3">
      <c r="A64" s="1"/>
      <c r="B64" s="1"/>
      <c r="C64" s="115"/>
      <c r="D64" s="116"/>
      <c r="E64" s="77"/>
      <c r="F64" s="77"/>
      <c r="G64" s="77"/>
      <c r="H64" s="77"/>
      <c r="I64" s="77"/>
      <c r="J64" s="77"/>
      <c r="K64" s="77"/>
      <c r="L64" s="77"/>
      <c r="M64" s="77"/>
      <c r="N64" s="117"/>
      <c r="O64" s="148" t="s">
        <v>16</v>
      </c>
      <c r="P64" s="118"/>
    </row>
    <row r="65" spans="1:16" x14ac:dyDescent="0.3">
      <c r="A65" s="25"/>
      <c r="B65" s="47" t="s">
        <v>89</v>
      </c>
      <c r="C65" s="119">
        <v>1</v>
      </c>
      <c r="D65" s="120">
        <v>1</v>
      </c>
      <c r="E65" s="142">
        <v>1</v>
      </c>
      <c r="F65" s="141">
        <v>1</v>
      </c>
      <c r="G65" s="121"/>
      <c r="H65" s="122">
        <v>1</v>
      </c>
      <c r="I65" s="134">
        <v>1</v>
      </c>
      <c r="J65" s="120">
        <v>1</v>
      </c>
      <c r="K65" s="123">
        <v>1</v>
      </c>
      <c r="L65" s="123">
        <v>1</v>
      </c>
      <c r="M65" s="120">
        <v>1</v>
      </c>
      <c r="N65" s="122">
        <v>1</v>
      </c>
      <c r="O65" s="122">
        <v>1</v>
      </c>
      <c r="P65" s="125">
        <f>SUM(C65:O65)</f>
        <v>12</v>
      </c>
    </row>
    <row r="66" spans="1:16" ht="16.5" x14ac:dyDescent="0.3">
      <c r="A66" s="25"/>
      <c r="B66" s="47"/>
      <c r="C66" s="126"/>
      <c r="D66" s="127"/>
      <c r="E66" s="152"/>
      <c r="F66" s="140" t="s">
        <v>16</v>
      </c>
      <c r="G66" s="128"/>
      <c r="H66" s="128"/>
      <c r="I66" s="135"/>
      <c r="J66" s="127"/>
      <c r="K66" s="128"/>
      <c r="L66" s="129"/>
      <c r="M66" s="128"/>
      <c r="N66" s="129"/>
      <c r="O66" s="129"/>
      <c r="P66" s="125"/>
    </row>
    <row r="67" spans="1:16" x14ac:dyDescent="0.3">
      <c r="A67" s="1"/>
      <c r="B67" s="47" t="s">
        <v>90</v>
      </c>
      <c r="C67" s="119">
        <v>1</v>
      </c>
      <c r="D67" s="120">
        <v>1</v>
      </c>
      <c r="E67" s="142">
        <v>0</v>
      </c>
      <c r="F67" s="142">
        <v>1</v>
      </c>
      <c r="G67" s="121"/>
      <c r="H67" s="122">
        <v>1</v>
      </c>
      <c r="I67" s="134">
        <v>0</v>
      </c>
      <c r="J67" s="120">
        <v>1</v>
      </c>
      <c r="K67" s="123">
        <v>1</v>
      </c>
      <c r="L67" s="123">
        <v>1</v>
      </c>
      <c r="M67" s="120">
        <v>0</v>
      </c>
      <c r="N67" s="122">
        <v>1</v>
      </c>
      <c r="O67" s="122">
        <v>0</v>
      </c>
      <c r="P67" s="125">
        <f t="shared" ref="P67:P115" si="5">SUM(C67:O67)</f>
        <v>8</v>
      </c>
    </row>
    <row r="68" spans="1:16" x14ac:dyDescent="0.3">
      <c r="A68" s="1"/>
      <c r="B68" s="47"/>
      <c r="C68" s="126"/>
      <c r="D68" s="127"/>
      <c r="E68" s="152"/>
      <c r="F68" s="128" t="s">
        <v>16</v>
      </c>
      <c r="G68" s="128"/>
      <c r="H68" s="128"/>
      <c r="I68" s="135"/>
      <c r="J68" s="127"/>
      <c r="K68" s="128"/>
      <c r="L68" s="129"/>
      <c r="M68" s="128"/>
      <c r="N68" s="129"/>
      <c r="O68" s="129"/>
      <c r="P68" s="125"/>
    </row>
    <row r="69" spans="1:16" x14ac:dyDescent="0.3">
      <c r="A69" s="1"/>
      <c r="B69" s="47" t="s">
        <v>91</v>
      </c>
      <c r="C69" s="119">
        <v>0</v>
      </c>
      <c r="D69" s="120">
        <v>0</v>
      </c>
      <c r="E69" s="142">
        <v>0</v>
      </c>
      <c r="F69" s="142">
        <v>1</v>
      </c>
      <c r="G69" s="121"/>
      <c r="H69" s="122">
        <v>1</v>
      </c>
      <c r="I69" s="134">
        <v>0</v>
      </c>
      <c r="J69" s="120">
        <v>1</v>
      </c>
      <c r="K69" s="123">
        <v>0</v>
      </c>
      <c r="L69" s="123">
        <v>1</v>
      </c>
      <c r="M69" s="120">
        <v>0</v>
      </c>
      <c r="N69" s="122">
        <v>0</v>
      </c>
      <c r="O69" s="122">
        <v>0</v>
      </c>
      <c r="P69" s="125">
        <f t="shared" si="5"/>
        <v>4</v>
      </c>
    </row>
    <row r="70" spans="1:16" x14ac:dyDescent="0.3">
      <c r="A70" s="1"/>
      <c r="B70" s="47"/>
      <c r="C70" s="126"/>
      <c r="D70" s="127"/>
      <c r="E70" s="152"/>
      <c r="F70" s="128" t="s">
        <v>16</v>
      </c>
      <c r="G70" s="128"/>
      <c r="H70" s="128"/>
      <c r="I70" s="135"/>
      <c r="J70" s="127"/>
      <c r="K70" s="128"/>
      <c r="L70" s="129"/>
      <c r="M70" s="128"/>
      <c r="N70" s="129"/>
      <c r="O70" s="129"/>
      <c r="P70" s="125"/>
    </row>
    <row r="71" spans="1:16" x14ac:dyDescent="0.3">
      <c r="A71" s="1"/>
      <c r="B71" s="47" t="s">
        <v>92</v>
      </c>
      <c r="C71" s="119">
        <v>1</v>
      </c>
      <c r="D71" s="120">
        <v>1</v>
      </c>
      <c r="E71" s="142">
        <v>1</v>
      </c>
      <c r="F71" s="142">
        <v>1</v>
      </c>
      <c r="G71" s="121"/>
      <c r="H71" s="122">
        <v>1</v>
      </c>
      <c r="I71" s="134">
        <v>1</v>
      </c>
      <c r="J71" s="120">
        <v>1</v>
      </c>
      <c r="K71" s="123">
        <v>1</v>
      </c>
      <c r="L71" s="123">
        <v>1</v>
      </c>
      <c r="M71" s="120">
        <v>1</v>
      </c>
      <c r="N71" s="122">
        <v>1</v>
      </c>
      <c r="O71" s="122">
        <v>1</v>
      </c>
      <c r="P71" s="125">
        <f t="shared" si="5"/>
        <v>12</v>
      </c>
    </row>
    <row r="72" spans="1:16" x14ac:dyDescent="0.3">
      <c r="A72" s="1"/>
      <c r="B72" s="47"/>
      <c r="C72" s="126"/>
      <c r="D72" s="127"/>
      <c r="E72" s="152"/>
      <c r="F72" s="128" t="s">
        <v>16</v>
      </c>
      <c r="G72" s="128"/>
      <c r="H72" s="128"/>
      <c r="I72" s="135"/>
      <c r="J72" s="127"/>
      <c r="K72" s="128"/>
      <c r="L72" s="129"/>
      <c r="M72" s="128"/>
      <c r="N72" s="129"/>
      <c r="O72" s="129"/>
      <c r="P72" s="125"/>
    </row>
    <row r="73" spans="1:16" x14ac:dyDescent="0.3">
      <c r="A73" s="1"/>
      <c r="B73" s="47" t="s">
        <v>93</v>
      </c>
      <c r="C73" s="119">
        <v>1</v>
      </c>
      <c r="D73" s="120">
        <v>1</v>
      </c>
      <c r="E73" s="142">
        <v>1</v>
      </c>
      <c r="F73" s="142">
        <v>1</v>
      </c>
      <c r="G73" s="121"/>
      <c r="H73" s="122">
        <v>1</v>
      </c>
      <c r="I73" s="134">
        <v>1</v>
      </c>
      <c r="J73" s="120">
        <v>1</v>
      </c>
      <c r="K73" s="123">
        <v>1</v>
      </c>
      <c r="L73" s="123">
        <v>1</v>
      </c>
      <c r="M73" s="120">
        <v>1</v>
      </c>
      <c r="N73" s="122">
        <v>1</v>
      </c>
      <c r="O73" s="122">
        <v>1</v>
      </c>
      <c r="P73" s="125">
        <f t="shared" si="5"/>
        <v>12</v>
      </c>
    </row>
    <row r="74" spans="1:16" x14ac:dyDescent="0.3">
      <c r="A74" s="1"/>
      <c r="B74" s="47"/>
      <c r="C74" s="126"/>
      <c r="D74" s="127"/>
      <c r="E74" s="152"/>
      <c r="F74" s="128" t="s">
        <v>16</v>
      </c>
      <c r="G74" s="128"/>
      <c r="H74" s="128"/>
      <c r="I74" s="135"/>
      <c r="J74" s="127"/>
      <c r="K74" s="128"/>
      <c r="L74" s="129"/>
      <c r="M74" s="128"/>
      <c r="N74" s="129"/>
      <c r="O74" s="129"/>
      <c r="P74" s="125"/>
    </row>
    <row r="75" spans="1:16" x14ac:dyDescent="0.3">
      <c r="A75" s="1"/>
      <c r="B75" s="47" t="s">
        <v>94</v>
      </c>
      <c r="C75" s="119">
        <v>1</v>
      </c>
      <c r="D75" s="120">
        <v>1</v>
      </c>
      <c r="E75" s="142">
        <v>1</v>
      </c>
      <c r="F75" s="143">
        <v>1</v>
      </c>
      <c r="G75" s="121"/>
      <c r="H75" s="122">
        <v>1</v>
      </c>
      <c r="I75" s="134">
        <v>1</v>
      </c>
      <c r="J75" s="120">
        <v>1</v>
      </c>
      <c r="K75" s="123">
        <v>1</v>
      </c>
      <c r="L75" s="123">
        <v>1</v>
      </c>
      <c r="M75" s="120">
        <v>1</v>
      </c>
      <c r="N75" s="122">
        <v>1</v>
      </c>
      <c r="O75" s="122">
        <v>1</v>
      </c>
      <c r="P75" s="125">
        <f t="shared" si="5"/>
        <v>12</v>
      </c>
    </row>
    <row r="76" spans="1:16" x14ac:dyDescent="0.3">
      <c r="A76" s="1"/>
      <c r="B76" s="47"/>
      <c r="C76" s="126"/>
      <c r="D76" s="127"/>
      <c r="E76" s="152"/>
      <c r="F76" s="128" t="s">
        <v>16</v>
      </c>
      <c r="G76" s="128"/>
      <c r="H76" s="128"/>
      <c r="I76" s="135"/>
      <c r="J76" s="127"/>
      <c r="K76" s="128"/>
      <c r="L76" s="129"/>
      <c r="M76" s="128"/>
      <c r="N76" s="129"/>
      <c r="O76" s="129"/>
      <c r="P76" s="125"/>
    </row>
    <row r="77" spans="1:16" x14ac:dyDescent="0.3">
      <c r="A77" s="1"/>
      <c r="B77" s="47" t="s">
        <v>95</v>
      </c>
      <c r="C77" s="119"/>
      <c r="D77" s="120">
        <v>0</v>
      </c>
      <c r="E77" s="142">
        <v>1</v>
      </c>
      <c r="F77" s="142">
        <v>0</v>
      </c>
      <c r="G77" s="121"/>
      <c r="H77" s="122">
        <v>1</v>
      </c>
      <c r="I77" s="134">
        <v>1</v>
      </c>
      <c r="J77" s="120">
        <v>1</v>
      </c>
      <c r="K77" s="123">
        <v>1</v>
      </c>
      <c r="L77" s="123">
        <v>1</v>
      </c>
      <c r="M77" s="120">
        <v>1</v>
      </c>
      <c r="N77" s="122">
        <v>1</v>
      </c>
      <c r="O77" s="122">
        <v>1</v>
      </c>
      <c r="P77" s="125">
        <f t="shared" si="5"/>
        <v>9</v>
      </c>
    </row>
    <row r="78" spans="1:16" x14ac:dyDescent="0.3">
      <c r="A78" s="1"/>
      <c r="B78" s="47"/>
      <c r="C78" s="126"/>
      <c r="D78" s="127"/>
      <c r="E78" s="152"/>
      <c r="F78" s="128" t="s">
        <v>16</v>
      </c>
      <c r="G78" s="128"/>
      <c r="H78" s="128"/>
      <c r="I78" s="135"/>
      <c r="J78" s="127"/>
      <c r="K78" s="128"/>
      <c r="L78" s="129"/>
      <c r="M78" s="128"/>
      <c r="N78" s="129"/>
      <c r="O78" s="129"/>
      <c r="P78" s="125"/>
    </row>
    <row r="79" spans="1:16" x14ac:dyDescent="0.3">
      <c r="A79" s="1"/>
      <c r="B79" s="47" t="s">
        <v>96</v>
      </c>
      <c r="C79" s="119">
        <v>1</v>
      </c>
      <c r="D79" s="120">
        <v>1</v>
      </c>
      <c r="E79" s="142">
        <v>1</v>
      </c>
      <c r="F79" s="142">
        <v>1</v>
      </c>
      <c r="G79" s="121"/>
      <c r="H79" s="122">
        <v>1</v>
      </c>
      <c r="I79" s="134">
        <v>1</v>
      </c>
      <c r="J79" s="120">
        <v>1</v>
      </c>
      <c r="K79" s="123">
        <v>1</v>
      </c>
      <c r="L79" s="123">
        <v>1</v>
      </c>
      <c r="M79" s="120">
        <v>1</v>
      </c>
      <c r="N79" s="122">
        <v>1</v>
      </c>
      <c r="O79" s="122">
        <v>1</v>
      </c>
      <c r="P79" s="125">
        <f t="shared" si="5"/>
        <v>12</v>
      </c>
    </row>
    <row r="80" spans="1:16" x14ac:dyDescent="0.3">
      <c r="A80" s="1"/>
      <c r="B80" s="47"/>
      <c r="C80" s="126"/>
      <c r="D80" s="127"/>
      <c r="E80" s="152"/>
      <c r="F80" s="128" t="s">
        <v>16</v>
      </c>
      <c r="G80" s="128"/>
      <c r="H80" s="128"/>
      <c r="I80" s="135"/>
      <c r="J80" s="127"/>
      <c r="K80" s="128"/>
      <c r="L80" s="129"/>
      <c r="M80" s="128"/>
      <c r="N80" s="129"/>
      <c r="O80" s="129"/>
      <c r="P80" s="125"/>
    </row>
    <row r="81" spans="1:16" x14ac:dyDescent="0.3">
      <c r="A81" s="1"/>
      <c r="B81" s="47" t="s">
        <v>97</v>
      </c>
      <c r="C81" s="119">
        <v>1</v>
      </c>
      <c r="D81" s="120">
        <v>1</v>
      </c>
      <c r="E81" s="142">
        <v>1</v>
      </c>
      <c r="F81" s="143">
        <v>1</v>
      </c>
      <c r="G81" s="121"/>
      <c r="H81" s="122">
        <v>1</v>
      </c>
      <c r="I81" s="134">
        <v>1</v>
      </c>
      <c r="J81" s="120">
        <v>1</v>
      </c>
      <c r="K81" s="123">
        <v>1</v>
      </c>
      <c r="L81" s="123">
        <v>1</v>
      </c>
      <c r="M81" s="120">
        <v>0</v>
      </c>
      <c r="N81" s="122">
        <v>1</v>
      </c>
      <c r="O81" s="122">
        <v>1</v>
      </c>
      <c r="P81" s="125">
        <f t="shared" si="5"/>
        <v>11</v>
      </c>
    </row>
    <row r="82" spans="1:16" x14ac:dyDescent="0.3">
      <c r="A82" s="1"/>
      <c r="B82" s="47"/>
      <c r="C82" s="126"/>
      <c r="D82" s="127"/>
      <c r="E82" s="152"/>
      <c r="F82" s="128" t="s">
        <v>16</v>
      </c>
      <c r="G82" s="128"/>
      <c r="H82" s="128"/>
      <c r="I82" s="135"/>
      <c r="J82" s="127"/>
      <c r="K82" s="128"/>
      <c r="L82" s="129"/>
      <c r="M82" s="128"/>
      <c r="N82" s="129"/>
      <c r="O82" s="129"/>
      <c r="P82" s="125"/>
    </row>
    <row r="83" spans="1:16" x14ac:dyDescent="0.3">
      <c r="A83" s="1"/>
      <c r="B83" s="47" t="s">
        <v>98</v>
      </c>
      <c r="C83" s="119">
        <v>1</v>
      </c>
      <c r="D83" s="120">
        <v>1</v>
      </c>
      <c r="E83" s="142">
        <v>1</v>
      </c>
      <c r="F83" s="142">
        <v>1</v>
      </c>
      <c r="G83" s="121"/>
      <c r="H83" s="122">
        <v>1</v>
      </c>
      <c r="I83" s="134">
        <v>1</v>
      </c>
      <c r="J83" s="120">
        <v>1</v>
      </c>
      <c r="K83" s="123">
        <v>1</v>
      </c>
      <c r="L83" s="123">
        <v>1</v>
      </c>
      <c r="M83" s="120">
        <v>1</v>
      </c>
      <c r="N83" s="122">
        <v>1</v>
      </c>
      <c r="O83" s="122">
        <v>1</v>
      </c>
      <c r="P83" s="125">
        <f t="shared" si="5"/>
        <v>12</v>
      </c>
    </row>
    <row r="84" spans="1:16" x14ac:dyDescent="0.3">
      <c r="A84" s="1"/>
      <c r="B84" s="47"/>
      <c r="C84" s="126"/>
      <c r="D84" s="127"/>
      <c r="E84" s="152"/>
      <c r="F84" s="128" t="s">
        <v>16</v>
      </c>
      <c r="G84" s="128"/>
      <c r="H84" s="128"/>
      <c r="I84" s="135"/>
      <c r="J84" s="127"/>
      <c r="K84" s="128"/>
      <c r="L84" s="129"/>
      <c r="M84" s="128"/>
      <c r="N84" s="129"/>
      <c r="O84" s="129"/>
      <c r="P84" s="125"/>
    </row>
    <row r="85" spans="1:16" x14ac:dyDescent="0.3">
      <c r="A85" s="1"/>
      <c r="B85" s="47" t="s">
        <v>99</v>
      </c>
      <c r="C85" s="119">
        <v>1</v>
      </c>
      <c r="D85" s="120">
        <v>1</v>
      </c>
      <c r="E85" s="142">
        <v>1</v>
      </c>
      <c r="F85" s="142">
        <v>1</v>
      </c>
      <c r="G85" s="121"/>
      <c r="H85" s="122">
        <v>1</v>
      </c>
      <c r="I85" s="134">
        <v>1</v>
      </c>
      <c r="J85" s="120">
        <v>1</v>
      </c>
      <c r="K85" s="123">
        <v>1</v>
      </c>
      <c r="L85" s="123">
        <v>1</v>
      </c>
      <c r="M85" s="120">
        <v>1</v>
      </c>
      <c r="N85" s="122">
        <v>1</v>
      </c>
      <c r="O85" s="122">
        <v>1</v>
      </c>
      <c r="P85" s="125">
        <f t="shared" si="5"/>
        <v>12</v>
      </c>
    </row>
    <row r="86" spans="1:16" x14ac:dyDescent="0.3">
      <c r="A86" s="1"/>
      <c r="B86" s="47"/>
      <c r="C86" s="126"/>
      <c r="D86" s="127"/>
      <c r="E86" s="152"/>
      <c r="F86" s="128" t="s">
        <v>16</v>
      </c>
      <c r="G86" s="128"/>
      <c r="H86" s="128"/>
      <c r="I86" s="135"/>
      <c r="J86" s="127"/>
      <c r="K86" s="128"/>
      <c r="L86" s="129"/>
      <c r="M86" s="128"/>
      <c r="N86" s="129"/>
      <c r="O86" s="129"/>
      <c r="P86" s="125"/>
    </row>
    <row r="87" spans="1:16" x14ac:dyDescent="0.3">
      <c r="A87" s="1"/>
      <c r="B87" s="47" t="s">
        <v>100</v>
      </c>
      <c r="C87" s="119">
        <v>1</v>
      </c>
      <c r="D87" s="120">
        <v>1</v>
      </c>
      <c r="E87" s="142">
        <v>0</v>
      </c>
      <c r="F87" s="142">
        <v>1</v>
      </c>
      <c r="G87" s="121"/>
      <c r="H87" s="122">
        <v>1</v>
      </c>
      <c r="I87" s="134">
        <v>1</v>
      </c>
      <c r="J87" s="120">
        <v>1</v>
      </c>
      <c r="K87" s="123">
        <v>1</v>
      </c>
      <c r="L87" s="123">
        <v>1</v>
      </c>
      <c r="M87" s="120">
        <v>1</v>
      </c>
      <c r="N87" s="122">
        <v>1</v>
      </c>
      <c r="O87" s="122">
        <v>1</v>
      </c>
      <c r="P87" s="125">
        <f t="shared" si="5"/>
        <v>11</v>
      </c>
    </row>
    <row r="88" spans="1:16" x14ac:dyDescent="0.3">
      <c r="A88" s="1"/>
      <c r="B88" s="47"/>
      <c r="C88" s="126"/>
      <c r="D88" s="127"/>
      <c r="E88" s="152"/>
      <c r="F88" s="128" t="s">
        <v>16</v>
      </c>
      <c r="G88" s="128"/>
      <c r="H88" s="128"/>
      <c r="I88" s="135"/>
      <c r="J88" s="127"/>
      <c r="K88" s="128"/>
      <c r="L88" s="129"/>
      <c r="M88" s="128"/>
      <c r="N88" s="129"/>
      <c r="O88" s="129"/>
      <c r="P88" s="125"/>
    </row>
    <row r="89" spans="1:16" x14ac:dyDescent="0.3">
      <c r="A89" s="1"/>
      <c r="B89" s="47" t="s">
        <v>101</v>
      </c>
      <c r="C89" s="119">
        <v>1</v>
      </c>
      <c r="D89" s="120">
        <v>1</v>
      </c>
      <c r="E89" s="142">
        <v>1</v>
      </c>
      <c r="F89" s="142">
        <v>1</v>
      </c>
      <c r="G89" s="121"/>
      <c r="H89" s="122">
        <v>1</v>
      </c>
      <c r="I89" s="134">
        <v>1</v>
      </c>
      <c r="J89" s="120">
        <v>1</v>
      </c>
      <c r="K89" s="123">
        <v>1</v>
      </c>
      <c r="L89" s="123">
        <v>1</v>
      </c>
      <c r="M89" s="120">
        <v>0</v>
      </c>
      <c r="N89" s="122">
        <v>0</v>
      </c>
      <c r="O89" s="122" t="s">
        <v>16</v>
      </c>
      <c r="P89" s="125">
        <f t="shared" si="5"/>
        <v>9</v>
      </c>
    </row>
    <row r="90" spans="1:16" x14ac:dyDescent="0.3">
      <c r="A90" s="1"/>
      <c r="B90" s="47"/>
      <c r="C90" s="126"/>
      <c r="D90" s="127"/>
      <c r="E90" s="152"/>
      <c r="F90" s="128" t="s">
        <v>16</v>
      </c>
      <c r="G90" s="128"/>
      <c r="H90" s="128"/>
      <c r="I90" s="135"/>
      <c r="J90" s="127"/>
      <c r="K90" s="128"/>
      <c r="L90" s="129"/>
      <c r="M90" s="128"/>
      <c r="N90" s="129"/>
      <c r="O90" s="129"/>
      <c r="P90" s="125"/>
    </row>
    <row r="91" spans="1:16" x14ac:dyDescent="0.3">
      <c r="A91" s="1"/>
      <c r="B91" s="47" t="s">
        <v>102</v>
      </c>
      <c r="C91" s="119">
        <v>1</v>
      </c>
      <c r="D91" s="120">
        <v>1</v>
      </c>
      <c r="E91" s="142">
        <v>1</v>
      </c>
      <c r="F91" s="143">
        <v>1</v>
      </c>
      <c r="G91" s="121"/>
      <c r="H91" s="122">
        <v>1</v>
      </c>
      <c r="I91" s="134">
        <v>1</v>
      </c>
      <c r="J91" s="120">
        <v>1</v>
      </c>
      <c r="K91" s="123">
        <v>1</v>
      </c>
      <c r="L91" s="123">
        <v>1</v>
      </c>
      <c r="M91" s="120">
        <v>1</v>
      </c>
      <c r="N91" s="122">
        <v>1</v>
      </c>
      <c r="O91" s="122">
        <v>1</v>
      </c>
      <c r="P91" s="125">
        <f t="shared" si="5"/>
        <v>12</v>
      </c>
    </row>
    <row r="92" spans="1:16" x14ac:dyDescent="0.3">
      <c r="A92" s="1"/>
      <c r="B92" s="47"/>
      <c r="C92" s="126"/>
      <c r="D92" s="127"/>
      <c r="E92" s="152"/>
      <c r="F92" s="128" t="s">
        <v>16</v>
      </c>
      <c r="G92" s="128"/>
      <c r="H92" s="128"/>
      <c r="I92" s="135"/>
      <c r="J92" s="127"/>
      <c r="K92" s="128"/>
      <c r="L92" s="129"/>
      <c r="M92" s="128"/>
      <c r="N92" s="129"/>
      <c r="O92" s="129"/>
      <c r="P92" s="125"/>
    </row>
    <row r="93" spans="1:16" x14ac:dyDescent="0.3">
      <c r="A93" s="1"/>
      <c r="B93" s="47" t="s">
        <v>103</v>
      </c>
      <c r="C93" s="119">
        <v>1</v>
      </c>
      <c r="D93" s="120">
        <v>1</v>
      </c>
      <c r="E93" s="142">
        <v>1</v>
      </c>
      <c r="F93" s="142">
        <v>1</v>
      </c>
      <c r="G93" s="121"/>
      <c r="H93" s="122">
        <v>1</v>
      </c>
      <c r="I93" s="134">
        <v>1</v>
      </c>
      <c r="J93" s="120">
        <v>1</v>
      </c>
      <c r="K93" s="123">
        <v>1</v>
      </c>
      <c r="L93" s="123">
        <v>1</v>
      </c>
      <c r="M93" s="120">
        <v>1</v>
      </c>
      <c r="N93" s="122">
        <v>1</v>
      </c>
      <c r="O93" s="122">
        <v>1</v>
      </c>
      <c r="P93" s="125">
        <f t="shared" si="5"/>
        <v>12</v>
      </c>
    </row>
    <row r="94" spans="1:16" x14ac:dyDescent="0.3">
      <c r="A94" s="1"/>
      <c r="B94" s="47"/>
      <c r="C94" s="126"/>
      <c r="D94" s="127"/>
      <c r="E94" s="152"/>
      <c r="F94" s="128" t="s">
        <v>16</v>
      </c>
      <c r="G94" s="128"/>
      <c r="H94" s="128"/>
      <c r="I94" s="135"/>
      <c r="J94" s="127"/>
      <c r="K94" s="128"/>
      <c r="L94" s="129"/>
      <c r="M94" s="128"/>
      <c r="N94" s="129"/>
      <c r="O94" s="129"/>
      <c r="P94" s="125"/>
    </row>
    <row r="95" spans="1:16" x14ac:dyDescent="0.3">
      <c r="A95" s="1"/>
      <c r="B95" s="47" t="s">
        <v>104</v>
      </c>
      <c r="C95" s="119">
        <v>1</v>
      </c>
      <c r="D95" s="120">
        <v>1</v>
      </c>
      <c r="E95" s="142">
        <v>1</v>
      </c>
      <c r="F95" s="142">
        <v>1</v>
      </c>
      <c r="G95" s="121"/>
      <c r="H95" s="122">
        <v>1</v>
      </c>
      <c r="I95" s="134">
        <v>1</v>
      </c>
      <c r="J95" s="120">
        <v>1</v>
      </c>
      <c r="K95" s="123">
        <v>1</v>
      </c>
      <c r="L95" s="123">
        <v>1</v>
      </c>
      <c r="M95" s="120">
        <v>1</v>
      </c>
      <c r="N95" s="122">
        <v>1</v>
      </c>
      <c r="O95" s="122">
        <v>1</v>
      </c>
      <c r="P95" s="125">
        <f t="shared" si="5"/>
        <v>12</v>
      </c>
    </row>
    <row r="96" spans="1:16" x14ac:dyDescent="0.3">
      <c r="A96" s="1"/>
      <c r="B96" s="47"/>
      <c r="C96" s="126"/>
      <c r="D96" s="127"/>
      <c r="E96" s="152"/>
      <c r="F96" s="128" t="s">
        <v>16</v>
      </c>
      <c r="G96" s="128"/>
      <c r="H96" s="128">
        <v>1</v>
      </c>
      <c r="I96" s="135"/>
      <c r="J96" s="127"/>
      <c r="K96" s="128"/>
      <c r="L96" s="129"/>
      <c r="M96" s="128"/>
      <c r="N96" s="129"/>
      <c r="O96" s="129"/>
      <c r="P96" s="125"/>
    </row>
    <row r="97" spans="1:16" x14ac:dyDescent="0.3">
      <c r="A97" s="1"/>
      <c r="B97" s="47" t="s">
        <v>105</v>
      </c>
      <c r="C97" s="119">
        <v>1</v>
      </c>
      <c r="D97" s="120">
        <v>1</v>
      </c>
      <c r="E97" s="142">
        <v>1</v>
      </c>
      <c r="F97" s="142">
        <v>1</v>
      </c>
      <c r="G97" s="121"/>
      <c r="H97" s="122">
        <v>1</v>
      </c>
      <c r="I97" s="134">
        <v>1</v>
      </c>
      <c r="J97" s="120">
        <v>1</v>
      </c>
      <c r="K97" s="123">
        <v>1</v>
      </c>
      <c r="L97" s="123">
        <v>1</v>
      </c>
      <c r="M97" s="120">
        <v>1</v>
      </c>
      <c r="N97" s="122">
        <v>1</v>
      </c>
      <c r="O97" s="122">
        <v>1</v>
      </c>
      <c r="P97" s="125">
        <f t="shared" si="5"/>
        <v>12</v>
      </c>
    </row>
    <row r="98" spans="1:16" x14ac:dyDescent="0.3">
      <c r="A98" s="1"/>
      <c r="B98" s="47"/>
      <c r="C98" s="126"/>
      <c r="D98" s="127"/>
      <c r="E98" s="152"/>
      <c r="F98" s="128" t="s">
        <v>16</v>
      </c>
      <c r="G98" s="128"/>
      <c r="H98" s="128">
        <v>1</v>
      </c>
      <c r="I98" s="135"/>
      <c r="J98" s="127"/>
      <c r="K98" s="128"/>
      <c r="L98" s="129"/>
      <c r="M98" s="128"/>
      <c r="N98" s="129"/>
      <c r="O98" s="129"/>
      <c r="P98" s="125"/>
    </row>
    <row r="99" spans="1:16" x14ac:dyDescent="0.3">
      <c r="A99" s="1"/>
      <c r="B99" s="47" t="s">
        <v>106</v>
      </c>
      <c r="C99" s="119">
        <v>1</v>
      </c>
      <c r="D99" s="120">
        <v>1</v>
      </c>
      <c r="E99" s="142">
        <v>0</v>
      </c>
      <c r="F99" s="143">
        <v>1</v>
      </c>
      <c r="G99" s="121"/>
      <c r="H99" s="122">
        <v>1</v>
      </c>
      <c r="I99" s="134">
        <v>1</v>
      </c>
      <c r="J99" s="120">
        <v>0</v>
      </c>
      <c r="K99" s="123">
        <v>1</v>
      </c>
      <c r="L99" s="123">
        <v>1</v>
      </c>
      <c r="M99" s="120">
        <v>0</v>
      </c>
      <c r="N99" s="122">
        <v>0</v>
      </c>
      <c r="O99" s="122">
        <v>1</v>
      </c>
      <c r="P99" s="125">
        <f t="shared" si="5"/>
        <v>8</v>
      </c>
    </row>
    <row r="100" spans="1:16" x14ac:dyDescent="0.3">
      <c r="A100" s="1"/>
      <c r="B100" s="47"/>
      <c r="C100" s="126"/>
      <c r="D100" s="127"/>
      <c r="E100" s="152"/>
      <c r="F100" s="128" t="s">
        <v>16</v>
      </c>
      <c r="G100" s="128"/>
      <c r="H100" s="128"/>
      <c r="I100" s="135"/>
      <c r="J100" s="127"/>
      <c r="K100" s="128"/>
      <c r="L100" s="129"/>
      <c r="M100" s="128"/>
      <c r="N100" s="129"/>
      <c r="O100" s="129"/>
      <c r="P100" s="125"/>
    </row>
    <row r="101" spans="1:16" x14ac:dyDescent="0.3">
      <c r="A101" s="1"/>
      <c r="B101" s="47" t="s">
        <v>107</v>
      </c>
      <c r="C101" s="119">
        <v>1</v>
      </c>
      <c r="D101" s="120">
        <v>1</v>
      </c>
      <c r="E101" s="142">
        <v>1</v>
      </c>
      <c r="F101" s="142">
        <v>1</v>
      </c>
      <c r="G101" s="121"/>
      <c r="H101" s="122">
        <v>1</v>
      </c>
      <c r="I101" s="134">
        <v>1</v>
      </c>
      <c r="J101" s="120">
        <v>0</v>
      </c>
      <c r="K101" s="123">
        <v>1</v>
      </c>
      <c r="L101" s="123">
        <v>1</v>
      </c>
      <c r="M101" s="120">
        <v>1</v>
      </c>
      <c r="N101" s="122">
        <v>1</v>
      </c>
      <c r="O101" s="122">
        <v>1</v>
      </c>
      <c r="P101" s="125">
        <f t="shared" si="5"/>
        <v>11</v>
      </c>
    </row>
    <row r="102" spans="1:16" x14ac:dyDescent="0.3">
      <c r="A102" s="1"/>
      <c r="B102" s="47"/>
      <c r="C102" s="126"/>
      <c r="D102" s="127"/>
      <c r="E102" s="152"/>
      <c r="F102" s="128" t="s">
        <v>16</v>
      </c>
      <c r="G102" s="128"/>
      <c r="H102" s="128"/>
      <c r="I102" s="135"/>
      <c r="J102" s="127"/>
      <c r="K102" s="128"/>
      <c r="L102" s="129"/>
      <c r="M102" s="128"/>
      <c r="N102" s="129"/>
      <c r="O102" s="129"/>
      <c r="P102" s="125"/>
    </row>
    <row r="103" spans="1:16" x14ac:dyDescent="0.3">
      <c r="A103" s="1"/>
      <c r="B103" s="47" t="s">
        <v>108</v>
      </c>
      <c r="C103" s="119">
        <v>1</v>
      </c>
      <c r="D103" s="120">
        <v>0</v>
      </c>
      <c r="E103" s="142">
        <v>1</v>
      </c>
      <c r="F103" s="142">
        <v>1</v>
      </c>
      <c r="G103" s="121"/>
      <c r="H103" s="122">
        <v>1</v>
      </c>
      <c r="I103" s="134">
        <v>1</v>
      </c>
      <c r="J103" s="120">
        <v>1</v>
      </c>
      <c r="K103" s="123">
        <v>0</v>
      </c>
      <c r="L103" s="123">
        <v>1</v>
      </c>
      <c r="M103" s="120">
        <v>1</v>
      </c>
      <c r="N103" s="122">
        <v>1</v>
      </c>
      <c r="O103" s="122">
        <v>1</v>
      </c>
      <c r="P103" s="125">
        <f t="shared" si="5"/>
        <v>10</v>
      </c>
    </row>
    <row r="104" spans="1:16" x14ac:dyDescent="0.3">
      <c r="A104" s="1"/>
      <c r="B104" s="47"/>
      <c r="C104" s="126"/>
      <c r="D104" s="127"/>
      <c r="E104" s="152"/>
      <c r="F104" s="128" t="s">
        <v>16</v>
      </c>
      <c r="G104" s="128"/>
      <c r="H104" s="128"/>
      <c r="I104" s="135"/>
      <c r="J104" s="127"/>
      <c r="K104" s="128"/>
      <c r="L104" s="129"/>
      <c r="M104" s="128"/>
      <c r="N104" s="129"/>
      <c r="O104" s="129"/>
      <c r="P104" s="125"/>
    </row>
    <row r="105" spans="1:16" x14ac:dyDescent="0.3">
      <c r="A105" s="1"/>
      <c r="B105" s="47" t="s">
        <v>109</v>
      </c>
      <c r="C105" s="119">
        <v>1</v>
      </c>
      <c r="D105" s="120">
        <v>0</v>
      </c>
      <c r="E105" s="142">
        <v>1</v>
      </c>
      <c r="F105" s="142">
        <v>1</v>
      </c>
      <c r="G105" s="121"/>
      <c r="H105" s="122">
        <v>1</v>
      </c>
      <c r="I105" s="134">
        <v>1</v>
      </c>
      <c r="J105" s="120">
        <v>1</v>
      </c>
      <c r="K105" s="123">
        <v>1</v>
      </c>
      <c r="L105" s="123">
        <v>1</v>
      </c>
      <c r="M105" s="120">
        <v>0</v>
      </c>
      <c r="N105" s="122">
        <v>1</v>
      </c>
      <c r="O105" s="122">
        <v>1</v>
      </c>
      <c r="P105" s="125">
        <f t="shared" si="5"/>
        <v>10</v>
      </c>
    </row>
    <row r="106" spans="1:16" x14ac:dyDescent="0.3">
      <c r="A106" s="1"/>
      <c r="B106" s="47"/>
      <c r="C106" s="126"/>
      <c r="D106" s="127"/>
      <c r="E106" s="152"/>
      <c r="F106" s="128" t="s">
        <v>16</v>
      </c>
      <c r="G106" s="128"/>
      <c r="H106" s="128"/>
      <c r="I106" s="135"/>
      <c r="J106" s="127"/>
      <c r="K106" s="128"/>
      <c r="L106" s="129"/>
      <c r="M106" s="128"/>
      <c r="N106" s="129"/>
      <c r="O106" s="129"/>
      <c r="P106" s="125"/>
    </row>
    <row r="107" spans="1:16" x14ac:dyDescent="0.3">
      <c r="A107" s="1"/>
      <c r="B107" s="47" t="s">
        <v>110</v>
      </c>
      <c r="C107" s="119">
        <v>1</v>
      </c>
      <c r="D107" s="120">
        <v>1</v>
      </c>
      <c r="E107" s="142">
        <v>1</v>
      </c>
      <c r="F107" s="142">
        <v>1</v>
      </c>
      <c r="G107" s="121"/>
      <c r="H107" s="122">
        <v>1</v>
      </c>
      <c r="I107" s="134">
        <v>1</v>
      </c>
      <c r="J107" s="120">
        <v>1</v>
      </c>
      <c r="K107" s="123">
        <v>1</v>
      </c>
      <c r="L107" s="123">
        <v>1</v>
      </c>
      <c r="M107" s="120">
        <v>1</v>
      </c>
      <c r="N107" s="122">
        <v>1</v>
      </c>
      <c r="O107" s="122">
        <v>1</v>
      </c>
      <c r="P107" s="125">
        <f t="shared" si="5"/>
        <v>12</v>
      </c>
    </row>
    <row r="108" spans="1:16" x14ac:dyDescent="0.3">
      <c r="A108" s="1"/>
      <c r="B108" s="47"/>
      <c r="C108" s="126"/>
      <c r="D108" s="127"/>
      <c r="E108" s="152"/>
      <c r="F108" s="128" t="s">
        <v>16</v>
      </c>
      <c r="G108" s="128"/>
      <c r="H108" s="128"/>
      <c r="I108" s="135"/>
      <c r="J108" s="127"/>
      <c r="K108" s="128"/>
      <c r="L108" s="129"/>
      <c r="M108" s="128"/>
      <c r="N108" s="129"/>
      <c r="O108" s="129"/>
      <c r="P108" s="125"/>
    </row>
    <row r="109" spans="1:16" x14ac:dyDescent="0.3">
      <c r="A109" s="1"/>
      <c r="B109" s="47" t="s">
        <v>111</v>
      </c>
      <c r="C109" s="119">
        <v>1</v>
      </c>
      <c r="D109" s="120">
        <v>1</v>
      </c>
      <c r="E109" s="142">
        <v>1</v>
      </c>
      <c r="F109" s="142">
        <v>0</v>
      </c>
      <c r="G109" s="121"/>
      <c r="H109" s="122">
        <v>1</v>
      </c>
      <c r="I109" s="134">
        <v>0</v>
      </c>
      <c r="J109" s="120">
        <v>1</v>
      </c>
      <c r="K109" s="123">
        <v>1</v>
      </c>
      <c r="L109" s="123">
        <v>1</v>
      </c>
      <c r="M109" s="120">
        <v>0</v>
      </c>
      <c r="N109" s="122">
        <v>1</v>
      </c>
      <c r="O109" s="122" t="s">
        <v>16</v>
      </c>
      <c r="P109" s="125">
        <f t="shared" si="5"/>
        <v>8</v>
      </c>
    </row>
    <row r="110" spans="1:16" x14ac:dyDescent="0.3">
      <c r="A110" s="1"/>
      <c r="B110" s="47"/>
      <c r="C110" s="126"/>
      <c r="D110" s="127"/>
      <c r="E110" s="152"/>
      <c r="F110" s="128" t="s">
        <v>16</v>
      </c>
      <c r="G110" s="128"/>
      <c r="H110" s="128"/>
      <c r="I110" s="135"/>
      <c r="J110" s="127"/>
      <c r="K110" s="128"/>
      <c r="L110" s="129"/>
      <c r="M110" s="128"/>
      <c r="N110" s="129"/>
      <c r="O110" s="129"/>
      <c r="P110" s="125"/>
    </row>
    <row r="111" spans="1:16" x14ac:dyDescent="0.3">
      <c r="A111" s="1"/>
      <c r="B111" s="47" t="s">
        <v>112</v>
      </c>
      <c r="C111" s="119">
        <v>1</v>
      </c>
      <c r="D111" s="120">
        <v>1</v>
      </c>
      <c r="E111" s="142">
        <v>1</v>
      </c>
      <c r="F111" s="142">
        <v>1</v>
      </c>
      <c r="G111" s="121"/>
      <c r="H111" s="122">
        <v>1</v>
      </c>
      <c r="I111" s="134">
        <v>1</v>
      </c>
      <c r="J111" s="120">
        <v>1</v>
      </c>
      <c r="K111" s="123">
        <v>1</v>
      </c>
      <c r="L111" s="123">
        <v>1</v>
      </c>
      <c r="M111" s="120">
        <v>0</v>
      </c>
      <c r="N111" s="122">
        <v>1</v>
      </c>
      <c r="O111" s="122" t="s">
        <v>16</v>
      </c>
      <c r="P111" s="125">
        <f t="shared" si="5"/>
        <v>10</v>
      </c>
    </row>
    <row r="112" spans="1:16" x14ac:dyDescent="0.3">
      <c r="A112" s="1"/>
      <c r="B112" s="47"/>
      <c r="C112" s="126"/>
      <c r="D112" s="127"/>
      <c r="E112" s="152"/>
      <c r="F112" s="128" t="s">
        <v>16</v>
      </c>
      <c r="G112" s="128"/>
      <c r="H112" s="128"/>
      <c r="I112" s="135"/>
      <c r="J112" s="127"/>
      <c r="K112" s="128"/>
      <c r="L112" s="129"/>
      <c r="M112" s="128"/>
      <c r="N112" s="129"/>
      <c r="O112" s="129"/>
      <c r="P112" s="125"/>
    </row>
    <row r="113" spans="1:17" x14ac:dyDescent="0.3">
      <c r="A113" s="1"/>
      <c r="B113" s="47" t="s">
        <v>113</v>
      </c>
      <c r="C113" s="119">
        <v>1</v>
      </c>
      <c r="D113" s="120">
        <v>1</v>
      </c>
      <c r="E113" s="142">
        <v>1</v>
      </c>
      <c r="F113" s="142">
        <v>1</v>
      </c>
      <c r="G113" s="121"/>
      <c r="H113" s="122">
        <v>1</v>
      </c>
      <c r="I113" s="134">
        <v>1</v>
      </c>
      <c r="J113" s="120">
        <v>1</v>
      </c>
      <c r="K113" s="123">
        <v>1</v>
      </c>
      <c r="L113" s="123">
        <v>1</v>
      </c>
      <c r="M113" s="120">
        <v>1</v>
      </c>
      <c r="N113" s="122">
        <v>1</v>
      </c>
      <c r="O113" s="122">
        <v>1</v>
      </c>
      <c r="P113" s="125">
        <f t="shared" si="5"/>
        <v>12</v>
      </c>
    </row>
    <row r="114" spans="1:17" x14ac:dyDescent="0.3">
      <c r="A114" s="1"/>
      <c r="B114" s="47"/>
      <c r="C114" s="126"/>
      <c r="D114" s="127"/>
      <c r="E114" s="152"/>
      <c r="F114" s="128" t="s">
        <v>16</v>
      </c>
      <c r="G114" s="128"/>
      <c r="H114" s="128"/>
      <c r="I114" s="135"/>
      <c r="J114" s="127"/>
      <c r="K114" s="128"/>
      <c r="L114" s="129"/>
      <c r="M114" s="128"/>
      <c r="N114" s="129"/>
      <c r="O114" s="129"/>
      <c r="P114" s="125"/>
    </row>
    <row r="115" spans="1:17" x14ac:dyDescent="0.3">
      <c r="A115" s="1"/>
      <c r="B115" s="47" t="s">
        <v>114</v>
      </c>
      <c r="C115" s="119">
        <v>0</v>
      </c>
      <c r="D115" s="130">
        <v>1</v>
      </c>
      <c r="E115" s="142">
        <v>1</v>
      </c>
      <c r="F115" s="142">
        <v>0</v>
      </c>
      <c r="G115" s="131"/>
      <c r="H115" s="124">
        <v>1</v>
      </c>
      <c r="I115" s="134">
        <v>1</v>
      </c>
      <c r="J115" s="130">
        <v>0</v>
      </c>
      <c r="K115" s="132">
        <v>1</v>
      </c>
      <c r="L115" s="132">
        <v>1</v>
      </c>
      <c r="M115" s="130">
        <v>0</v>
      </c>
      <c r="N115" s="122">
        <v>0</v>
      </c>
      <c r="O115" s="122" t="s">
        <v>16</v>
      </c>
      <c r="P115" s="125">
        <f t="shared" si="5"/>
        <v>6</v>
      </c>
    </row>
    <row r="116" spans="1:17" ht="15" x14ac:dyDescent="0.3">
      <c r="A116" s="1"/>
      <c r="B116" s="53"/>
      <c r="C116" s="137">
        <f>SUM(C64:C115)</f>
        <v>23</v>
      </c>
      <c r="D116" s="138">
        <f t="shared" ref="D116:N116" si="6">SUM(D64:D115)</f>
        <v>22</v>
      </c>
      <c r="E116" s="137">
        <f>SUM(E64:E115)</f>
        <v>22</v>
      </c>
      <c r="F116" s="138">
        <f t="shared" si="6"/>
        <v>23</v>
      </c>
      <c r="G116" s="138">
        <f t="shared" si="6"/>
        <v>0</v>
      </c>
      <c r="H116" s="138">
        <f t="shared" si="6"/>
        <v>28</v>
      </c>
      <c r="I116" s="138">
        <f t="shared" si="6"/>
        <v>23</v>
      </c>
      <c r="J116" s="138">
        <f t="shared" si="6"/>
        <v>23</v>
      </c>
      <c r="K116" s="138">
        <f t="shared" si="6"/>
        <v>24</v>
      </c>
      <c r="L116" s="138">
        <f t="shared" si="6"/>
        <v>26</v>
      </c>
      <c r="M116" s="138">
        <f t="shared" si="6"/>
        <v>17</v>
      </c>
      <c r="N116" s="138">
        <f t="shared" si="6"/>
        <v>22</v>
      </c>
      <c r="O116" s="149">
        <v>20</v>
      </c>
      <c r="P116" s="139"/>
      <c r="Q116" s="136"/>
    </row>
    <row r="117" spans="1:17" x14ac:dyDescent="0.3">
      <c r="C117" s="136"/>
      <c r="D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6" t="s">
        <v>16</v>
      </c>
      <c r="P117" s="136"/>
    </row>
    <row r="118" spans="1:17" x14ac:dyDescent="0.3">
      <c r="B118" s="3"/>
    </row>
    <row r="119" spans="1:17" x14ac:dyDescent="0.3">
      <c r="B119" s="3"/>
    </row>
    <row r="120" spans="1:17" x14ac:dyDescent="0.3">
      <c r="B120" s="3"/>
    </row>
  </sheetData>
  <sheetProtection sheet="1" objects="1" scenarios="1"/>
  <conditionalFormatting sqref="C116:N116">
    <cfRule type="colorScale" priority="3">
      <colorScale>
        <cfvo type="min"/>
        <cfvo type="max"/>
        <color rgb="FFFFFFCC"/>
        <color rgb="FF99CCFF"/>
      </colorScale>
    </cfRule>
  </conditionalFormatting>
  <conditionalFormatting sqref="P65:P115">
    <cfRule type="colorScale" priority="1">
      <colorScale>
        <cfvo type="min"/>
        <cfvo type="max"/>
        <color rgb="FFFFFFCC"/>
        <color rgb="FF99CCFF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EDEEE-4000-4D9F-B00D-01E39239DFB1}">
  <dimension ref="A1:U30"/>
  <sheetViews>
    <sheetView topLeftCell="C1" workbookViewId="0">
      <selection activeCell="Q30" sqref="Q30"/>
    </sheetView>
  </sheetViews>
  <sheetFormatPr defaultColWidth="16.83203125" defaultRowHeight="13.5" x14ac:dyDescent="0.3"/>
  <cols>
    <col min="1" max="1" width="9.5" customWidth="1"/>
    <col min="2" max="2" width="112" customWidth="1"/>
    <col min="3" max="3" width="30.5" style="83" customWidth="1"/>
    <col min="4" max="15" width="11.83203125" customWidth="1"/>
    <col min="16" max="16" width="26.1640625" customWidth="1"/>
    <col min="17" max="17" width="19.5" customWidth="1"/>
  </cols>
  <sheetData>
    <row r="1" spans="1:21" ht="26.25" customHeight="1" x14ac:dyDescent="0.3">
      <c r="A1" s="2"/>
      <c r="B1" s="56"/>
      <c r="C1" s="78"/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57" t="s">
        <v>13</v>
      </c>
      <c r="R1" s="58"/>
      <c r="S1" s="58"/>
      <c r="T1" s="58"/>
      <c r="U1" s="58"/>
    </row>
    <row r="2" spans="1:21" ht="26.25" customHeight="1" x14ac:dyDescent="0.3">
      <c r="A2" s="59" t="s">
        <v>158</v>
      </c>
      <c r="B2" s="60"/>
      <c r="C2" s="79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2"/>
      <c r="R2" s="63"/>
      <c r="S2" s="63"/>
      <c r="T2" s="63"/>
      <c r="U2" s="63"/>
    </row>
    <row r="3" spans="1:21" ht="14.25" customHeight="1" x14ac:dyDescent="0.3">
      <c r="A3" s="64"/>
      <c r="B3" s="64"/>
      <c r="C3" s="80"/>
      <c r="D3" s="65"/>
      <c r="E3" s="65"/>
      <c r="F3" s="65"/>
      <c r="G3" s="65"/>
      <c r="H3" s="65"/>
      <c r="I3" s="65"/>
      <c r="J3" s="65"/>
      <c r="K3" s="65"/>
      <c r="L3" s="66"/>
      <c r="M3" s="66"/>
      <c r="N3" s="66"/>
      <c r="O3" s="66"/>
      <c r="P3" s="66"/>
      <c r="Q3" s="67"/>
      <c r="R3" s="63"/>
      <c r="S3" s="63"/>
      <c r="T3" s="63"/>
      <c r="U3" s="63"/>
    </row>
    <row r="4" spans="1:21" ht="18.75" customHeight="1" x14ac:dyDescent="0.3">
      <c r="A4" s="68" t="s">
        <v>115</v>
      </c>
      <c r="B4" s="69" t="s">
        <v>116</v>
      </c>
      <c r="C4" s="81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62"/>
      <c r="R4" s="63"/>
      <c r="S4" s="63"/>
      <c r="T4" s="63"/>
      <c r="U4" s="63"/>
    </row>
    <row r="5" spans="1:21" ht="14.25" customHeight="1" x14ac:dyDescent="0.3">
      <c r="A5" s="64"/>
      <c r="B5" s="64"/>
      <c r="C5" s="80"/>
      <c r="D5" s="65"/>
      <c r="E5" s="65" t="s">
        <v>117</v>
      </c>
      <c r="F5" s="65"/>
      <c r="G5" s="65"/>
      <c r="H5" s="65"/>
      <c r="I5" s="65"/>
      <c r="J5" s="65"/>
      <c r="K5" s="65"/>
      <c r="L5" s="71"/>
      <c r="M5" s="66"/>
      <c r="N5" s="66"/>
      <c r="O5" s="66"/>
      <c r="P5" s="66"/>
      <c r="Q5" s="67"/>
      <c r="R5" s="63"/>
      <c r="S5" s="63"/>
      <c r="T5" s="63"/>
      <c r="U5" s="63"/>
    </row>
    <row r="6" spans="1:21" ht="14.25" customHeight="1" x14ac:dyDescent="0.3">
      <c r="A6" s="101">
        <v>1</v>
      </c>
      <c r="B6" s="4" t="s">
        <v>118</v>
      </c>
      <c r="C6" s="77" t="s">
        <v>119</v>
      </c>
      <c r="D6" s="97">
        <f>100*rubrieken!C22/rubrieken!C4</f>
        <v>3.9746207154897921</v>
      </c>
      <c r="E6" s="97">
        <f>100*rubrieken!D22/rubrieken!D4</f>
        <v>2.2670345907878446</v>
      </c>
      <c r="F6" s="97">
        <f>100*rubrieken!E22/rubrieken!E4</f>
        <v>2.7614747930775021</v>
      </c>
      <c r="G6" s="97">
        <f>100*rubrieken!F22/rubrieken!F4</f>
        <v>1.892734715354675</v>
      </c>
      <c r="H6" s="97" t="e">
        <f>100*rubrieken!G22/rubrieken!G4</f>
        <v>#DIV/0!</v>
      </c>
      <c r="I6" s="97" t="e">
        <f>100*rubrieken!H22/rubrieken!H4</f>
        <v>#DIV/0!</v>
      </c>
      <c r="J6" s="97">
        <f>100*rubrieken!I22/rubrieken!I4</f>
        <v>1.4716030122108548</v>
      </c>
      <c r="K6" s="97">
        <f>100*rubrieken!J22/rubrieken!J4</f>
        <v>1.6962580065175863</v>
      </c>
      <c r="L6" s="97">
        <f>100*rubrieken!K22/rubrieken!K4</f>
        <v>2.38697075529856</v>
      </c>
      <c r="M6" s="97">
        <f>100*rubrieken!L22/rubrieken!L4</f>
        <v>2.6809221846362141</v>
      </c>
      <c r="N6" s="97" t="e">
        <f>100*rubrieken!M22/rubrieken!M4</f>
        <v>#VALUE!</v>
      </c>
      <c r="O6" s="97">
        <f>100*rubrieken!N22/rubrieken!N4</f>
        <v>1.5327418673426279</v>
      </c>
      <c r="P6" s="97">
        <f>100*rubrieken!O22/rubrieken!O4</f>
        <v>1.2282275711159738</v>
      </c>
      <c r="Q6" s="98" t="e">
        <f>AVERAGE(D6:P6)</f>
        <v>#DIV/0!</v>
      </c>
      <c r="R6" s="63"/>
      <c r="S6" s="63"/>
      <c r="T6" s="63"/>
      <c r="U6" s="63"/>
    </row>
    <row r="7" spans="1:21" ht="14.25" customHeight="1" x14ac:dyDescent="0.3">
      <c r="A7" s="101">
        <v>2</v>
      </c>
      <c r="B7" s="4" t="s">
        <v>120</v>
      </c>
      <c r="C7" s="77" t="s">
        <v>121</v>
      </c>
      <c r="D7" s="97">
        <f>100*rubrieken!C24/rubrieken!C22</f>
        <v>0</v>
      </c>
      <c r="E7" s="97">
        <f>100*rubrieken!D24/rubrieken!D22</f>
        <v>0</v>
      </c>
      <c r="F7" s="97">
        <f>100*rubrieken!E24/rubrieken!E22</f>
        <v>0</v>
      </c>
      <c r="G7" s="97">
        <f>100*rubrieken!F24/rubrieken!F22</f>
        <v>0</v>
      </c>
      <c r="H7" s="97" t="e">
        <f>100*rubrieken!G24/rubrieken!G22</f>
        <v>#DIV/0!</v>
      </c>
      <c r="I7" s="97" t="e">
        <f>100*rubrieken!H24/rubrieken!H22</f>
        <v>#DIV/0!</v>
      </c>
      <c r="J7" s="97">
        <f>100*rubrieken!I24/rubrieken!I22</f>
        <v>0</v>
      </c>
      <c r="K7" s="97">
        <f>100*rubrieken!J24/rubrieken!J22</f>
        <v>0</v>
      </c>
      <c r="L7" s="97">
        <f>100*rubrieken!K24/rubrieken!K22</f>
        <v>0</v>
      </c>
      <c r="M7" s="97">
        <f>100*rubrieken!L24/rubrieken!L22</f>
        <v>0</v>
      </c>
      <c r="N7" s="97">
        <f>100*rubrieken!M24/rubrieken!M22</f>
        <v>0</v>
      </c>
      <c r="O7" s="97">
        <f>100*rubrieken!N24/rubrieken!N22</f>
        <v>0</v>
      </c>
      <c r="P7" s="97">
        <f>100*rubrieken!O24/rubrieken!O22</f>
        <v>0</v>
      </c>
      <c r="Q7" s="98" t="e">
        <f t="shared" ref="Q7:Q30" si="0">AVERAGE(D7:P7)</f>
        <v>#DIV/0!</v>
      </c>
      <c r="R7" s="63"/>
      <c r="S7" s="63"/>
      <c r="T7" s="63"/>
      <c r="U7" s="63"/>
    </row>
    <row r="8" spans="1:21" ht="14.25" customHeight="1" x14ac:dyDescent="0.3">
      <c r="A8" s="101">
        <v>3</v>
      </c>
      <c r="B8" s="88" t="s">
        <v>122</v>
      </c>
      <c r="C8" s="77" t="s">
        <v>123</v>
      </c>
      <c r="D8" s="97">
        <f>(rubrieken!C24*1000)/rubrieken!C18</f>
        <v>0</v>
      </c>
      <c r="E8" s="97">
        <f>(rubrieken!D24*1000)/rubrieken!D18</f>
        <v>0</v>
      </c>
      <c r="F8" s="97">
        <f>(rubrieken!E24*1000)/rubrieken!E18</f>
        <v>0</v>
      </c>
      <c r="G8" s="97">
        <f>(rubrieken!F24*1000)/rubrieken!F18</f>
        <v>0</v>
      </c>
      <c r="H8" s="97" t="e">
        <f>(rubrieken!G24*1000)/rubrieken!G18</f>
        <v>#DIV/0!</v>
      </c>
      <c r="I8" s="97">
        <f>(rubrieken!H24*1000)/rubrieken!H18</f>
        <v>0</v>
      </c>
      <c r="J8" s="97">
        <f>(rubrieken!I24*1000)/rubrieken!I18</f>
        <v>0</v>
      </c>
      <c r="K8" s="97">
        <f>(rubrieken!J24*1000)/rubrieken!J18</f>
        <v>0</v>
      </c>
      <c r="L8" s="97">
        <f>(rubrieken!K24*1000)/rubrieken!K18</f>
        <v>0</v>
      </c>
      <c r="M8" s="97">
        <f>(rubrieken!L24*1000)/rubrieken!L18</f>
        <v>0</v>
      </c>
      <c r="N8" s="97">
        <f>(rubrieken!M24*1000)/rubrieken!M18</f>
        <v>0</v>
      </c>
      <c r="O8" s="97">
        <f>(rubrieken!N24*1000)/rubrieken!N18</f>
        <v>0</v>
      </c>
      <c r="P8" s="97">
        <f>(rubrieken!O24*1000)/rubrieken!O18</f>
        <v>0</v>
      </c>
      <c r="Q8" s="98" t="e">
        <f t="shared" si="0"/>
        <v>#DIV/0!</v>
      </c>
      <c r="R8" s="63"/>
      <c r="S8" s="63"/>
      <c r="T8" s="63"/>
      <c r="U8" s="63"/>
    </row>
    <row r="9" spans="1:21" ht="14.25" customHeight="1" x14ac:dyDescent="0.3">
      <c r="A9" s="101">
        <v>4</v>
      </c>
      <c r="B9" s="4" t="s">
        <v>124</v>
      </c>
      <c r="C9" s="77" t="s">
        <v>125</v>
      </c>
      <c r="D9" s="97">
        <f>100*rubrieken!C33/rubrieken!C22</f>
        <v>44.753893640583399</v>
      </c>
      <c r="E9" s="97">
        <f>100*rubrieken!D33/rubrieken!D22</f>
        <v>43.53407589201435</v>
      </c>
      <c r="F9" s="97">
        <f>100*rubrieken!E33/rubrieken!E22</f>
        <v>50.576099649669132</v>
      </c>
      <c r="G9" s="97">
        <f>100*rubrieken!F33/rubrieken!F22</f>
        <v>46.879258653584081</v>
      </c>
      <c r="H9" s="97" t="e">
        <f>100*rubrieken!G33/rubrieken!G22</f>
        <v>#DIV/0!</v>
      </c>
      <c r="I9" s="97" t="e">
        <f>100*rubrieken!H33/rubrieken!H22</f>
        <v>#DIV/0!</v>
      </c>
      <c r="J9" s="97">
        <f>100*rubrieken!I33/rubrieken!I22</f>
        <v>71.750764525993887</v>
      </c>
      <c r="K9" s="97">
        <f>100*rubrieken!J33/rubrieken!J22</f>
        <v>39.688638622060282</v>
      </c>
      <c r="L9" s="97">
        <f>100*rubrieken!K33/rubrieken!K22</f>
        <v>28.543712865284345</v>
      </c>
      <c r="M9" s="97">
        <f>100*rubrieken!L33/rubrieken!L22</f>
        <v>53.559659744041689</v>
      </c>
      <c r="N9" s="97">
        <f>100*rubrieken!M33/rubrieken!M22</f>
        <v>25.619958171496862</v>
      </c>
      <c r="O9" s="97">
        <f>100*rubrieken!N33/rubrieken!N22</f>
        <v>40.862734288864388</v>
      </c>
      <c r="P9" s="97">
        <f>100*rubrieken!O33/rubrieken!O22</f>
        <v>38.384108319971496</v>
      </c>
      <c r="Q9" s="98" t="e">
        <f t="shared" si="0"/>
        <v>#DIV/0!</v>
      </c>
      <c r="R9" s="63"/>
      <c r="S9" s="63"/>
      <c r="T9" s="63"/>
      <c r="U9" s="63"/>
    </row>
    <row r="10" spans="1:21" ht="14.25" customHeight="1" x14ac:dyDescent="0.3">
      <c r="A10" s="101">
        <v>5</v>
      </c>
      <c r="B10" s="4" t="s">
        <v>126</v>
      </c>
      <c r="C10" s="77" t="s">
        <v>127</v>
      </c>
      <c r="D10" s="97" t="e">
        <f>100*rubrieken!C26/rubrieken!C24</f>
        <v>#DIV/0!</v>
      </c>
      <c r="E10" s="97" t="e">
        <f>100*rubrieken!D26/rubrieken!D24</f>
        <v>#DIV/0!</v>
      </c>
      <c r="F10" s="97" t="e">
        <f>100*rubrieken!E26/rubrieken!E24</f>
        <v>#DIV/0!</v>
      </c>
      <c r="G10" s="97" t="e">
        <f>100*rubrieken!F26/rubrieken!F24</f>
        <v>#DIV/0!</v>
      </c>
      <c r="H10" s="97" t="e">
        <f>100*rubrieken!G26/rubrieken!G24</f>
        <v>#DIV/0!</v>
      </c>
      <c r="I10" s="97" t="e">
        <f>100*rubrieken!H26/rubrieken!H24</f>
        <v>#DIV/0!</v>
      </c>
      <c r="J10" s="97" t="e">
        <f>100*rubrieken!I26/rubrieken!I24</f>
        <v>#DIV/0!</v>
      </c>
      <c r="K10" s="97" t="e">
        <f>100*rubrieken!J26/rubrieken!J24</f>
        <v>#DIV/0!</v>
      </c>
      <c r="L10" s="97" t="e">
        <f>100*rubrieken!K26/rubrieken!K24</f>
        <v>#DIV/0!</v>
      </c>
      <c r="M10" s="97" t="e">
        <f>100*rubrieken!L26/rubrieken!L24</f>
        <v>#DIV/0!</v>
      </c>
      <c r="N10" s="97" t="e">
        <f>100*rubrieken!M26/rubrieken!M24</f>
        <v>#DIV/0!</v>
      </c>
      <c r="O10" s="97" t="e">
        <f>100*rubrieken!N26/rubrieken!N24</f>
        <v>#DIV/0!</v>
      </c>
      <c r="P10" s="97" t="e">
        <f>100*rubrieken!O26/rubrieken!O24</f>
        <v>#DIV/0!</v>
      </c>
      <c r="Q10" s="98" t="e">
        <f t="shared" si="0"/>
        <v>#DIV/0!</v>
      </c>
      <c r="R10" s="63"/>
      <c r="S10" s="63"/>
      <c r="T10" s="63"/>
      <c r="U10" s="63"/>
    </row>
    <row r="11" spans="1:21" ht="14.25" customHeight="1" x14ac:dyDescent="0.3">
      <c r="A11" s="101">
        <v>6</v>
      </c>
      <c r="B11" s="4" t="s">
        <v>128</v>
      </c>
      <c r="C11" s="77" t="s">
        <v>129</v>
      </c>
      <c r="D11" s="97" t="e">
        <f>100*rubrieken!C27/rubrieken!C24</f>
        <v>#DIV/0!</v>
      </c>
      <c r="E11" s="97" t="e">
        <f>100*rubrieken!D27/rubrieken!D24</f>
        <v>#DIV/0!</v>
      </c>
      <c r="F11" s="97" t="e">
        <f>100*rubrieken!E27/rubrieken!E24</f>
        <v>#DIV/0!</v>
      </c>
      <c r="G11" s="97" t="e">
        <f>100*rubrieken!F27/rubrieken!F24</f>
        <v>#DIV/0!</v>
      </c>
      <c r="H11" s="97" t="e">
        <f>100*rubrieken!G27/rubrieken!G24</f>
        <v>#DIV/0!</v>
      </c>
      <c r="I11" s="97" t="e">
        <f>100*rubrieken!H27/rubrieken!H24</f>
        <v>#DIV/0!</v>
      </c>
      <c r="J11" s="97" t="e">
        <f>100*rubrieken!I27/rubrieken!I24</f>
        <v>#DIV/0!</v>
      </c>
      <c r="K11" s="97" t="e">
        <f>100*rubrieken!J27/rubrieken!J24</f>
        <v>#DIV/0!</v>
      </c>
      <c r="L11" s="97" t="e">
        <f>100*rubrieken!K27/rubrieken!K24</f>
        <v>#DIV/0!</v>
      </c>
      <c r="M11" s="97" t="e">
        <f>100*rubrieken!L27/rubrieken!L24</f>
        <v>#DIV/0!</v>
      </c>
      <c r="N11" s="97" t="e">
        <f>100*rubrieken!M27/rubrieken!M24</f>
        <v>#DIV/0!</v>
      </c>
      <c r="O11" s="97" t="e">
        <f>100*rubrieken!N27/rubrieken!N24</f>
        <v>#DIV/0!</v>
      </c>
      <c r="P11" s="97" t="e">
        <f>100*rubrieken!O27/rubrieken!O24</f>
        <v>#DIV/0!</v>
      </c>
      <c r="Q11" s="98" t="e">
        <f t="shared" si="0"/>
        <v>#DIV/0!</v>
      </c>
      <c r="R11" s="63"/>
      <c r="S11" s="63"/>
      <c r="T11" s="63"/>
      <c r="U11" s="63"/>
    </row>
    <row r="12" spans="1:21" ht="14.25" customHeight="1" x14ac:dyDescent="0.3">
      <c r="A12" s="101">
        <v>7</v>
      </c>
      <c r="B12" s="4" t="s">
        <v>130</v>
      </c>
      <c r="C12" s="77" t="s">
        <v>131</v>
      </c>
      <c r="D12" s="97" t="e">
        <f>100*rubrieken!C28/rubrieken!C24</f>
        <v>#DIV/0!</v>
      </c>
      <c r="E12" s="97" t="e">
        <f>100*rubrieken!D28/rubrieken!D24</f>
        <v>#DIV/0!</v>
      </c>
      <c r="F12" s="97" t="e">
        <f>100*rubrieken!E28/rubrieken!E24</f>
        <v>#DIV/0!</v>
      </c>
      <c r="G12" s="97" t="e">
        <f>100*rubrieken!F28/rubrieken!F24</f>
        <v>#DIV/0!</v>
      </c>
      <c r="H12" s="97" t="e">
        <f>100*rubrieken!G28/rubrieken!G24</f>
        <v>#DIV/0!</v>
      </c>
      <c r="I12" s="97" t="e">
        <f>100*rubrieken!H28/rubrieken!H24</f>
        <v>#DIV/0!</v>
      </c>
      <c r="J12" s="97" t="e">
        <f>100*rubrieken!I28/rubrieken!I24</f>
        <v>#DIV/0!</v>
      </c>
      <c r="K12" s="97" t="e">
        <f>100*rubrieken!J28/rubrieken!J24</f>
        <v>#DIV/0!</v>
      </c>
      <c r="L12" s="97" t="e">
        <f>100*rubrieken!K28/rubrieken!K24</f>
        <v>#DIV/0!</v>
      </c>
      <c r="M12" s="97" t="e">
        <f>100*rubrieken!L28/rubrieken!L24</f>
        <v>#DIV/0!</v>
      </c>
      <c r="N12" s="97" t="e">
        <f>100*rubrieken!M28/rubrieken!M24</f>
        <v>#DIV/0!</v>
      </c>
      <c r="O12" s="97" t="e">
        <f>100*rubrieken!N28/rubrieken!N24</f>
        <v>#DIV/0!</v>
      </c>
      <c r="P12" s="97" t="e">
        <f>100*rubrieken!O28/rubrieken!O24</f>
        <v>#DIV/0!</v>
      </c>
      <c r="Q12" s="98" t="e">
        <f t="shared" si="0"/>
        <v>#DIV/0!</v>
      </c>
      <c r="R12" s="63"/>
      <c r="S12" s="63"/>
      <c r="T12" s="63"/>
      <c r="U12" s="63"/>
    </row>
    <row r="13" spans="1:21" ht="14.25" customHeight="1" x14ac:dyDescent="0.3">
      <c r="A13" s="101">
        <v>8</v>
      </c>
      <c r="B13" s="4" t="s">
        <v>132</v>
      </c>
      <c r="C13" s="77" t="s">
        <v>133</v>
      </c>
      <c r="D13" s="97" t="e">
        <f>100*rubrieken!C29/rubrieken!C24</f>
        <v>#DIV/0!</v>
      </c>
      <c r="E13" s="97" t="e">
        <f>100*rubrieken!D29/rubrieken!D24</f>
        <v>#DIV/0!</v>
      </c>
      <c r="F13" s="97" t="e">
        <f>100*rubrieken!E29/rubrieken!E24</f>
        <v>#DIV/0!</v>
      </c>
      <c r="G13" s="97" t="e">
        <f>100*rubrieken!F29/rubrieken!F24</f>
        <v>#DIV/0!</v>
      </c>
      <c r="H13" s="97" t="e">
        <f>100*rubrieken!G29/rubrieken!G24</f>
        <v>#DIV/0!</v>
      </c>
      <c r="I13" s="97" t="e">
        <f>100*rubrieken!H29/rubrieken!H24</f>
        <v>#DIV/0!</v>
      </c>
      <c r="J13" s="97" t="e">
        <f>100*rubrieken!I29/rubrieken!I24</f>
        <v>#DIV/0!</v>
      </c>
      <c r="K13" s="97" t="e">
        <f>100*rubrieken!J29/rubrieken!J24</f>
        <v>#DIV/0!</v>
      </c>
      <c r="L13" s="97" t="e">
        <f>100*rubrieken!K29/rubrieken!K24</f>
        <v>#DIV/0!</v>
      </c>
      <c r="M13" s="97" t="e">
        <f>100*rubrieken!L29/rubrieken!L24</f>
        <v>#DIV/0!</v>
      </c>
      <c r="N13" s="97" t="e">
        <f>100*rubrieken!M29/rubrieken!M24</f>
        <v>#DIV/0!</v>
      </c>
      <c r="O13" s="97" t="e">
        <f>100*rubrieken!N29/rubrieken!N24</f>
        <v>#DIV/0!</v>
      </c>
      <c r="P13" s="97" t="e">
        <f>100*rubrieken!O29/rubrieken!O24</f>
        <v>#DIV/0!</v>
      </c>
      <c r="Q13" s="98" t="e">
        <f t="shared" si="0"/>
        <v>#DIV/0!</v>
      </c>
      <c r="R13" s="63"/>
      <c r="S13" s="63"/>
      <c r="T13" s="63"/>
      <c r="U13" s="63"/>
    </row>
    <row r="14" spans="1:21" ht="14.25" customHeight="1" x14ac:dyDescent="0.3">
      <c r="A14" s="72"/>
      <c r="B14" s="73"/>
      <c r="C14" s="77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74"/>
      <c r="R14" s="63"/>
      <c r="S14" s="63"/>
      <c r="T14" s="63"/>
      <c r="U14" s="63"/>
    </row>
    <row r="15" spans="1:21" ht="18.75" customHeight="1" x14ac:dyDescent="0.3">
      <c r="A15" s="68" t="s">
        <v>134</v>
      </c>
      <c r="B15" s="69" t="s">
        <v>135</v>
      </c>
      <c r="C15" s="81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75"/>
      <c r="R15" s="63"/>
      <c r="S15" s="63"/>
      <c r="T15" s="63"/>
      <c r="U15" s="63"/>
    </row>
    <row r="16" spans="1:21" ht="14.25" customHeight="1" x14ac:dyDescent="0.3">
      <c r="A16" s="90"/>
      <c r="B16" s="91"/>
      <c r="C16" s="92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3"/>
      <c r="R16" s="63"/>
      <c r="S16" s="63"/>
      <c r="T16" s="63"/>
      <c r="U16" s="63"/>
    </row>
    <row r="17" spans="1:21" ht="14.25" customHeight="1" x14ac:dyDescent="0.3">
      <c r="A17" s="102">
        <v>1</v>
      </c>
      <c r="B17" s="76" t="s">
        <v>136</v>
      </c>
      <c r="C17" s="82" t="s">
        <v>137</v>
      </c>
      <c r="D17" s="99">
        <f>100*rubrieken!C47/rubrieken!C45</f>
        <v>59.011288439081355</v>
      </c>
      <c r="E17" s="99">
        <f>100*rubrieken!D47/rubrieken!D45</f>
        <v>68.277108433734938</v>
      </c>
      <c r="F17" s="99">
        <f>100*rubrieken!E47/rubrieken!E45</f>
        <v>68.434544131639342</v>
      </c>
      <c r="G17" s="99">
        <f>100*rubrieken!F47/rubrieken!F45</f>
        <v>83.071191340710016</v>
      </c>
      <c r="H17" s="99" t="e">
        <f>100*rubrieken!G47/rubrieken!G45</f>
        <v>#DIV/0!</v>
      </c>
      <c r="I17" s="99">
        <f>100*rubrieken!H47/rubrieken!H45</f>
        <v>85.58600657888708</v>
      </c>
      <c r="J17" s="99">
        <f>100*rubrieken!I47/rubrieken!I45</f>
        <v>88.759172974439807</v>
      </c>
      <c r="K17" s="99">
        <f>100*rubrieken!J47/rubrieken!J45</f>
        <v>76.34920894351464</v>
      </c>
      <c r="L17" s="99">
        <f>100*rubrieken!K47/rubrieken!K45</f>
        <v>80.074570680815981</v>
      </c>
      <c r="M17" s="99">
        <f>100*rubrieken!L47/rubrieken!L45</f>
        <v>85.476041472861667</v>
      </c>
      <c r="N17" s="99">
        <f>100*rubrieken!M47/rubrieken!M45</f>
        <v>47.479138157718211</v>
      </c>
      <c r="O17" s="99">
        <f>100*rubrieken!N47/rubrieken!N45</f>
        <v>50.93096999756078</v>
      </c>
      <c r="P17" s="99">
        <f>100*rubrieken!O47/rubrieken!O45</f>
        <v>44.746359293712651</v>
      </c>
      <c r="Q17" s="100" t="e">
        <f t="shared" si="0"/>
        <v>#DIV/0!</v>
      </c>
      <c r="R17" s="63"/>
      <c r="S17" s="63"/>
      <c r="T17" s="63"/>
      <c r="U17" s="63"/>
    </row>
    <row r="18" spans="1:21" ht="14.25" customHeight="1" x14ac:dyDescent="0.3">
      <c r="A18" s="102">
        <v>2</v>
      </c>
      <c r="B18" s="76" t="s">
        <v>138</v>
      </c>
      <c r="C18" s="82" t="s">
        <v>139</v>
      </c>
      <c r="D18" s="99">
        <f>100*rubrieken!C43/rubrieken!C41</f>
        <v>78.754769299268432</v>
      </c>
      <c r="E18" s="99">
        <f>100*rubrieken!D43/rubrieken!D41</f>
        <v>57.478416196694546</v>
      </c>
      <c r="F18" s="99">
        <f>100*rubrieken!E43/rubrieken!E41</f>
        <v>12.11380632052335</v>
      </c>
      <c r="G18" s="99">
        <f>100*rubrieken!F43/rubrieken!F41</f>
        <v>92.788170740445125</v>
      </c>
      <c r="H18" s="99" t="e">
        <f>100*rubrieken!G43/rubrieken!G41</f>
        <v>#DIV/0!</v>
      </c>
      <c r="I18" s="99">
        <f>100*rubrieken!H43/rubrieken!H41</f>
        <v>90.715047532328569</v>
      </c>
      <c r="J18" s="99">
        <f>100*rubrieken!I43/rubrieken!I41</f>
        <v>88.908658284012191</v>
      </c>
      <c r="K18" s="99">
        <f>100*rubrieken!J43/rubrieken!J41</f>
        <v>43.516904414575201</v>
      </c>
      <c r="L18" s="99">
        <f>100*rubrieken!K43/rubrieken!K41</f>
        <v>40.737267567366828</v>
      </c>
      <c r="M18" s="99">
        <f>100*rubrieken!L43/rubrieken!L41</f>
        <v>93.105775587267189</v>
      </c>
      <c r="N18" s="99">
        <f>100*rubrieken!M43/rubrieken!M41</f>
        <v>97.008312266410428</v>
      </c>
      <c r="O18" s="99">
        <f>100*rubrieken!N43/rubrieken!N41</f>
        <v>62.014170834909059</v>
      </c>
      <c r="P18" s="99" t="e">
        <f>100*rubrieken!O43/rubrieken!O41</f>
        <v>#VALUE!</v>
      </c>
      <c r="Q18" s="100" t="e">
        <f t="shared" si="0"/>
        <v>#DIV/0!</v>
      </c>
      <c r="R18" s="63"/>
      <c r="S18" s="63"/>
      <c r="T18" s="63"/>
      <c r="U18" s="63"/>
    </row>
    <row r="19" spans="1:21" ht="14.25" customHeight="1" x14ac:dyDescent="0.3">
      <c r="A19" s="102"/>
      <c r="B19" s="76"/>
      <c r="C19" s="82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74"/>
      <c r="R19" s="63"/>
      <c r="S19" s="63"/>
      <c r="T19" s="63"/>
      <c r="U19" s="63"/>
    </row>
    <row r="20" spans="1:21" ht="14.25" customHeight="1" x14ac:dyDescent="0.3">
      <c r="A20" s="102">
        <v>3</v>
      </c>
      <c r="B20" s="76" t="s">
        <v>140</v>
      </c>
      <c r="C20" s="77" t="s">
        <v>141</v>
      </c>
      <c r="D20" s="99">
        <f>rubrieken!C47/rubrieken!C18</f>
        <v>2.0983782667079849</v>
      </c>
      <c r="E20" s="99">
        <f>rubrieken!D47/rubrieken!D18</f>
        <v>3.4723378181725346</v>
      </c>
      <c r="F20" s="99">
        <f>rubrieken!E47/rubrieken!E18</f>
        <v>1.5647010647010646</v>
      </c>
      <c r="G20" s="99">
        <f>rubrieken!F47/rubrieken!F18</f>
        <v>2.0871416836006746</v>
      </c>
      <c r="H20" s="99" t="e">
        <f>rubrieken!G47/rubrieken!G18</f>
        <v>#DIV/0!</v>
      </c>
      <c r="I20" s="99">
        <f>rubrieken!H47/rubrieken!H18</f>
        <v>4.0047161721831586</v>
      </c>
      <c r="J20" s="99">
        <f>rubrieken!I47/rubrieken!I18</f>
        <v>5.2260674462877343</v>
      </c>
      <c r="K20" s="99">
        <f>rubrieken!J47/rubrieken!J18</f>
        <v>2.6142201578152107</v>
      </c>
      <c r="L20" s="99">
        <f>rubrieken!K47/rubrieken!K18</f>
        <v>5.342838005932447</v>
      </c>
      <c r="M20" s="99">
        <f>rubrieken!L47/rubrieken!L18</f>
        <v>3.2327522789061249</v>
      </c>
      <c r="N20" s="99">
        <f>rubrieken!M47/rubrieken!M18</f>
        <v>1.0855828220858896</v>
      </c>
      <c r="O20" s="99">
        <f>rubrieken!N47/rubrieken!N18</f>
        <v>1.2943931671029067</v>
      </c>
      <c r="P20" s="99">
        <f>rubrieken!O47/rubrieken!O18</f>
        <v>1.1321687218633782</v>
      </c>
      <c r="Q20" s="100" t="e">
        <f t="shared" si="0"/>
        <v>#DIV/0!</v>
      </c>
      <c r="R20" s="63"/>
      <c r="S20" s="63"/>
      <c r="T20" s="63"/>
      <c r="U20" s="63"/>
    </row>
    <row r="21" spans="1:21" ht="14.25" customHeight="1" x14ac:dyDescent="0.3">
      <c r="A21" s="102">
        <v>4</v>
      </c>
      <c r="B21" s="76" t="s">
        <v>142</v>
      </c>
      <c r="C21" s="82" t="s">
        <v>143</v>
      </c>
      <c r="D21" s="99">
        <f>rubrieken!C43/rubrieken!C18</f>
        <v>29.525627517818407</v>
      </c>
      <c r="E21" s="99">
        <f>rubrieken!D43/rubrieken!D18</f>
        <v>31.242334499221322</v>
      </c>
      <c r="F21" s="99">
        <f>rubrieken!E43/rubrieken!E18</f>
        <v>23.492168304668304</v>
      </c>
      <c r="G21" s="99">
        <f>rubrieken!F43/rubrieken!F18</f>
        <v>24.076181417268366</v>
      </c>
      <c r="H21" s="99" t="e">
        <f>rubrieken!G43/rubrieken!G18</f>
        <v>#DIV/0!</v>
      </c>
      <c r="I21" s="99">
        <f>rubrieken!H43/rubrieken!H18</f>
        <v>33.658806379694738</v>
      </c>
      <c r="J21" s="99">
        <f>rubrieken!I43/rubrieken!I18</f>
        <v>31.171709273864565</v>
      </c>
      <c r="K21" s="99">
        <f>rubrieken!J43/rubrieken!J18</f>
        <v>12.328697744697521</v>
      </c>
      <c r="L21" s="99">
        <f>rubrieken!K43/rubrieken!K18</f>
        <v>40.672854272318439</v>
      </c>
      <c r="M21" s="99">
        <f>rubrieken!L43/rubrieken!L18</f>
        <v>43.019990404605792</v>
      </c>
      <c r="N21" s="99">
        <f>rubrieken!M43/rubrieken!M18</f>
        <v>37.596196319018404</v>
      </c>
      <c r="O21" s="99">
        <f>rubrieken!N43/rubrieken!N18</f>
        <v>11.972861275657804</v>
      </c>
      <c r="P21" s="99" t="e">
        <f>rubrieken!O43/rubrieken!O18</f>
        <v>#VALUE!</v>
      </c>
      <c r="Q21" s="100" t="e">
        <f t="shared" si="0"/>
        <v>#DIV/0!</v>
      </c>
      <c r="R21" s="63"/>
      <c r="S21" s="63"/>
      <c r="T21" s="63"/>
      <c r="U21" s="63"/>
    </row>
    <row r="22" spans="1:21" ht="14.25" customHeight="1" x14ac:dyDescent="0.3">
      <c r="A22" s="102">
        <v>5</v>
      </c>
      <c r="B22" s="76" t="s">
        <v>144</v>
      </c>
      <c r="C22" s="77" t="s">
        <v>145</v>
      </c>
      <c r="D22" s="99">
        <f>rubrieken!C49/rubrieken!C18</f>
        <v>81.076996178080776</v>
      </c>
      <c r="E22" s="99">
        <f>rubrieken!D49/rubrieken!D18</f>
        <v>51.598126069085247</v>
      </c>
      <c r="F22" s="99">
        <f>rubrieken!E49/rubrieken!E18</f>
        <v>125.07207207207207</v>
      </c>
      <c r="G22" s="99">
        <f>rubrieken!F49/rubrieken!F18</f>
        <v>92.561762289766094</v>
      </c>
      <c r="H22" s="99" t="e">
        <f>rubrieken!G49/rubrieken!G18</f>
        <v>#DIV/0!</v>
      </c>
      <c r="I22" s="99">
        <f>rubrieken!H49/rubrieken!H18</f>
        <v>15.11035842908592</v>
      </c>
      <c r="J22" s="99">
        <f>rubrieken!I49/rubrieken!I18</f>
        <v>55.305785966820778</v>
      </c>
      <c r="K22" s="99">
        <f>rubrieken!J49/rubrieken!J18</f>
        <v>24.40226089876322</v>
      </c>
      <c r="L22" s="99">
        <f>rubrieken!K49/rubrieken!K18</f>
        <v>49.010190412400725</v>
      </c>
      <c r="M22" s="99">
        <f>rubrieken!L49/rubrieken!L18</f>
        <v>27.618743003358389</v>
      </c>
      <c r="N22" s="99">
        <f>rubrieken!M49/rubrieken!M18</f>
        <v>14.908220858895705</v>
      </c>
      <c r="O22" s="99">
        <f>rubrieken!N49/rubrieken!N18</f>
        <v>17.691142030582725</v>
      </c>
      <c r="P22" s="99">
        <f>rubrieken!O49/rubrieken!O18</f>
        <v>34.8117048346056</v>
      </c>
      <c r="Q22" s="100" t="e">
        <f t="shared" si="0"/>
        <v>#DIV/0!</v>
      </c>
      <c r="R22" s="63"/>
      <c r="S22" s="63"/>
      <c r="T22" s="63"/>
      <c r="U22" s="63"/>
    </row>
    <row r="23" spans="1:21" ht="14.25" customHeight="1" x14ac:dyDescent="0.3">
      <c r="A23" s="102"/>
      <c r="B23" s="76"/>
      <c r="C23" s="77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74"/>
      <c r="R23" s="63"/>
      <c r="S23" s="63"/>
      <c r="T23" s="63"/>
      <c r="U23" s="63"/>
    </row>
    <row r="24" spans="1:21" ht="14.25" customHeight="1" x14ac:dyDescent="0.3">
      <c r="A24" s="102">
        <v>6</v>
      </c>
      <c r="B24" s="76" t="s">
        <v>146</v>
      </c>
      <c r="C24" s="82" t="s">
        <v>147</v>
      </c>
      <c r="D24" s="99">
        <f>100*rubrieken!C60/rubrieken!C47</f>
        <v>5047.3979049344307</v>
      </c>
      <c r="E24" s="99">
        <f>100*rubrieken!D60/rubrieken!D47</f>
        <v>3403.4850891124051</v>
      </c>
      <c r="F24" s="99">
        <f>100*rubrieken!E60/rubrieken!E47</f>
        <v>8755.5204789322161</v>
      </c>
      <c r="G24" s="99">
        <f>100*rubrieken!F60/rubrieken!F47</f>
        <v>7526.6554113540551</v>
      </c>
      <c r="H24" s="99" t="e">
        <f>100*rubrieken!G60/rubrieken!G47</f>
        <v>#DIV/0!</v>
      </c>
      <c r="I24" s="99">
        <f>100*rubrieken!H60/rubrieken!H47</f>
        <v>271.57677237008329</v>
      </c>
      <c r="J24" s="99">
        <f>100*rubrieken!I60/rubrieken!I47</f>
        <v>3362.177193781305</v>
      </c>
      <c r="K24" s="99">
        <f>100*rubrieken!J60/rubrieken!J47</f>
        <v>5231.6343241247178</v>
      </c>
      <c r="L24" s="99">
        <f>100*rubrieken!K60/rubrieken!K47</f>
        <v>2259.3860811633654</v>
      </c>
      <c r="M24" s="99">
        <f>100*rubrieken!L60/rubrieken!L47</f>
        <v>4950.2522953933831</v>
      </c>
      <c r="N24" s="99">
        <f>100*rubrieken!M60/rubrieken!M47</f>
        <v>13061.118960158237</v>
      </c>
      <c r="O24" s="99">
        <f>100*rubrieken!N60/rubrieken!N47</f>
        <v>13196.088761174968</v>
      </c>
      <c r="P24" s="99">
        <f>100*rubrieken!O60/rubrieken!O47</f>
        <v>21072.023166356917</v>
      </c>
      <c r="Q24" s="100" t="e">
        <f t="shared" si="0"/>
        <v>#DIV/0!</v>
      </c>
      <c r="R24" s="63"/>
      <c r="S24" s="63"/>
      <c r="T24" s="63"/>
      <c r="U24" s="63"/>
    </row>
    <row r="25" spans="1:21" ht="14.25" customHeight="1" x14ac:dyDescent="0.3">
      <c r="A25" s="102">
        <v>7</v>
      </c>
      <c r="B25" s="76" t="s">
        <v>148</v>
      </c>
      <c r="C25" s="82" t="s">
        <v>149</v>
      </c>
      <c r="D25" s="99">
        <f>100*rubrieken!C58/rubrieken!C43</f>
        <v>56.963534538493185</v>
      </c>
      <c r="E25" s="99">
        <f>100*rubrieken!D58/rubrieken!D43</f>
        <v>107.75243905727648</v>
      </c>
      <c r="F25" s="99">
        <f>100*rubrieken!E58/rubrieken!E43</f>
        <v>164.70128098696352</v>
      </c>
      <c r="G25" s="99">
        <f>100*rubrieken!F58/rubrieken!F43</f>
        <v>74.727129717091245</v>
      </c>
      <c r="H25" s="99" t="e">
        <f>100*rubrieken!G58/rubrieken!G43</f>
        <v>#DIV/0!</v>
      </c>
      <c r="I25" s="99">
        <f>100*rubrieken!H58/rubrieken!H43</f>
        <v>4.9239674011346937</v>
      </c>
      <c r="J25" s="99">
        <f>100*rubrieken!I58/rubrieken!I43</f>
        <v>45.248634872026408</v>
      </c>
      <c r="K25" s="99">
        <f>100*rubrieken!J58/rubrieken!J43</f>
        <v>108.08255958311678</v>
      </c>
      <c r="L25" s="99">
        <f>100*rubrieken!K58/rubrieken!K43</f>
        <v>49.628180637633157</v>
      </c>
      <c r="M25" s="99">
        <f>100*rubrieken!L58/rubrieken!L43</f>
        <v>37.004802902559071</v>
      </c>
      <c r="N25" s="99">
        <f>100*rubrieken!M58/rubrieken!M43</f>
        <v>51.170004797509215</v>
      </c>
      <c r="O25" s="99">
        <f>100*rubrieken!N58/rubrieken!N43</f>
        <v>148.37247298961006</v>
      </c>
      <c r="P25" s="99" t="e">
        <f>100*rubrieken!O58/rubrieken!O43</f>
        <v>#VALUE!</v>
      </c>
      <c r="Q25" s="100" t="e">
        <f t="shared" si="0"/>
        <v>#DIV/0!</v>
      </c>
      <c r="R25" s="63"/>
      <c r="S25" s="63"/>
      <c r="T25" s="63"/>
      <c r="U25" s="63"/>
    </row>
    <row r="26" spans="1:21" ht="14.25" customHeight="1" x14ac:dyDescent="0.3">
      <c r="A26" s="102">
        <v>8</v>
      </c>
      <c r="B26" s="76" t="s">
        <v>150</v>
      </c>
      <c r="C26" s="77" t="s">
        <v>151</v>
      </c>
      <c r="D26" s="99">
        <f>100*rubrieken!C53/rubrieken!C49</f>
        <v>3.0557528897713153</v>
      </c>
      <c r="E26" s="99">
        <f>100*rubrieken!D53/rubrieken!D49</f>
        <v>2.8412995838295694</v>
      </c>
      <c r="F26" s="99">
        <f>100*rubrieken!E53/rubrieken!E49</f>
        <v>2.1859018223726858</v>
      </c>
      <c r="G26" s="99">
        <f>100*rubrieken!F53/rubrieken!F49</f>
        <v>1.1438855675356785</v>
      </c>
      <c r="H26" s="99" t="e">
        <f>100*rubrieken!G53/rubrieken!G49</f>
        <v>#DIV/0!</v>
      </c>
      <c r="I26" s="99">
        <f>100*rubrieken!H53/rubrieken!H49</f>
        <v>1.5446863809961582</v>
      </c>
      <c r="J26" s="99">
        <f>100*rubrieken!I53/rubrieken!I49</f>
        <v>2.3759047253169419</v>
      </c>
      <c r="K26" s="99">
        <f>100*rubrieken!J53/rubrieken!J49</f>
        <v>2.2885305152691013</v>
      </c>
      <c r="L26" s="99">
        <f>100*rubrieken!K53/rubrieken!K49</f>
        <v>1.4112499768159459</v>
      </c>
      <c r="M26" s="99">
        <f>100*rubrieken!L53/rubrieken!L49</f>
        <v>2.6609148812970469</v>
      </c>
      <c r="N26" s="99">
        <f>100*rubrieken!M53/rubrieken!M49</f>
        <v>3.4604368652367863</v>
      </c>
      <c r="O26" s="99">
        <f>100*rubrieken!N53/rubrieken!N49</f>
        <v>2.5003893474536678</v>
      </c>
      <c r="P26" s="99">
        <f>100*rubrieken!O53/rubrieken!O49</f>
        <v>0.86546192642238251</v>
      </c>
      <c r="Q26" s="100" t="e">
        <f t="shared" si="0"/>
        <v>#DIV/0!</v>
      </c>
      <c r="R26" s="63"/>
      <c r="S26" s="63"/>
      <c r="T26" s="63"/>
      <c r="U26" s="63"/>
    </row>
    <row r="27" spans="1:21" ht="14.25" customHeight="1" x14ac:dyDescent="0.3">
      <c r="A27" s="102"/>
      <c r="B27" s="76"/>
      <c r="C27" s="77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74"/>
      <c r="R27" s="63"/>
      <c r="S27" s="63"/>
      <c r="T27" s="63"/>
      <c r="U27" s="63"/>
    </row>
    <row r="28" spans="1:21" ht="14.25" customHeight="1" x14ac:dyDescent="0.3">
      <c r="A28" s="102">
        <v>9</v>
      </c>
      <c r="B28" s="76" t="s">
        <v>152</v>
      </c>
      <c r="C28" s="77" t="s">
        <v>153</v>
      </c>
      <c r="D28" s="99">
        <f>rubrieken!C60/rubrieken!C18</f>
        <v>105.91350067141825</v>
      </c>
      <c r="E28" s="99">
        <f>rubrieken!D60/rubrieken!D18</f>
        <v>118.18049988511322</v>
      </c>
      <c r="F28" s="99">
        <f>rubrieken!E60/rubrieken!E18</f>
        <v>136.99772215397215</v>
      </c>
      <c r="G28" s="99">
        <f>rubrieken!F60/rubrieken!F18</f>
        <v>157.09196247135631</v>
      </c>
      <c r="H28" s="99" t="e">
        <f>rubrieken!G60/rubrieken!G18</f>
        <v>#DIV/0!</v>
      </c>
      <c r="I28" s="99">
        <f>rubrieken!H60/rubrieken!H18</f>
        <v>10.875878922997771</v>
      </c>
      <c r="J28" s="99">
        <f>rubrieken!I60/rubrieken!I18</f>
        <v>175.70964781071527</v>
      </c>
      <c r="K28" s="99">
        <f>rubrieken!J60/rubrieken!J18</f>
        <v>136.76643908444794</v>
      </c>
      <c r="L28" s="99">
        <f>rubrieken!K60/rubrieken!K18</f>
        <v>120.71533824514401</v>
      </c>
      <c r="M28" s="99">
        <f>rubrieken!L60/rubrieken!L18</f>
        <v>160.02939389093234</v>
      </c>
      <c r="N28" s="99">
        <f>rubrieken!M60/rubrieken!M18</f>
        <v>141.789263803681</v>
      </c>
      <c r="O28" s="99">
        <f>rubrieken!N60/rubrieken!N18</f>
        <v>170.8092712494834</v>
      </c>
      <c r="P28" s="99">
        <f>rubrieken!O60/rubrieken!O18</f>
        <v>238.5708553532981</v>
      </c>
      <c r="Q28" s="100" t="e">
        <f t="shared" si="0"/>
        <v>#DIV/0!</v>
      </c>
      <c r="R28" s="63"/>
      <c r="S28" s="63"/>
      <c r="T28" s="63"/>
      <c r="U28" s="63"/>
    </row>
    <row r="29" spans="1:21" ht="14.25" customHeight="1" x14ac:dyDescent="0.3">
      <c r="A29" s="102">
        <v>10</v>
      </c>
      <c r="B29" s="76" t="s">
        <v>154</v>
      </c>
      <c r="C29" s="77" t="s">
        <v>155</v>
      </c>
      <c r="D29" s="99">
        <f>rubrieken!C58/rubrieken!C18</f>
        <v>16.818841028819335</v>
      </c>
      <c r="E29" s="99">
        <f>rubrieken!D58/rubrieken!D18</f>
        <v>33.664377441343923</v>
      </c>
      <c r="F29" s="99">
        <f>rubrieken!E58/rubrieken!E18</f>
        <v>38.691902129402131</v>
      </c>
      <c r="G29" s="99">
        <f>rubrieken!F58/rubrieken!F18</f>
        <v>17.99143931860435</v>
      </c>
      <c r="H29" s="99" t="e">
        <f>rubrieken!G58/rubrieken!G18</f>
        <v>#DIV/0!</v>
      </c>
      <c r="I29" s="99">
        <f>rubrieken!H58/rubrieken!H18</f>
        <v>1.6573486537472131</v>
      </c>
      <c r="J29" s="99">
        <f>rubrieken!I58/rubrieken!I18</f>
        <v>14.104772912700572</v>
      </c>
      <c r="K29" s="99">
        <f>rubrieken!J58/rubrieken!J18</f>
        <v>13.325172085735073</v>
      </c>
      <c r="L29" s="99">
        <f>rubrieken!K58/rubrieken!K18</f>
        <v>20.185197588747489</v>
      </c>
      <c r="M29" s="99">
        <f>rubrieken!L58/rubrieken!L18</f>
        <v>15.919462657924196</v>
      </c>
      <c r="N29" s="99">
        <f>rubrieken!M58/rubrieken!M18</f>
        <v>19.237975460122698</v>
      </c>
      <c r="O29" s="99">
        <f>rubrieken!N58/rubrieken!N18</f>
        <v>17.764430362308858</v>
      </c>
      <c r="P29" s="99">
        <f>rubrieken!O58/rubrieken!O18</f>
        <v>19.542669798394989</v>
      </c>
      <c r="Q29" s="100" t="e">
        <f t="shared" si="0"/>
        <v>#DIV/0!</v>
      </c>
      <c r="R29" s="63"/>
      <c r="S29" s="63"/>
      <c r="T29" s="63"/>
      <c r="U29" s="63"/>
    </row>
    <row r="30" spans="1:21" ht="14.25" customHeight="1" x14ac:dyDescent="0.3">
      <c r="A30" s="102">
        <v>11</v>
      </c>
      <c r="B30" s="76" t="s">
        <v>156</v>
      </c>
      <c r="C30" s="77" t="s">
        <v>157</v>
      </c>
      <c r="D30" s="99">
        <f>rubrieken!C53/rubrieken!C18</f>
        <v>2.4775126536514822</v>
      </c>
      <c r="E30" s="99">
        <f>rubrieken!D53/rubrieken!D18</f>
        <v>1.4660573412647757</v>
      </c>
      <c r="F30" s="99">
        <f>rubrieken!E53/rubrieken!E18</f>
        <v>2.7339527027027026</v>
      </c>
      <c r="G30" s="99">
        <f>rubrieken!F53/rubrieken!F18</f>
        <v>1.0588006398893164</v>
      </c>
      <c r="H30" s="99" t="e">
        <f>rubrieken!G53/rubrieken!G18</f>
        <v>#DIV/0!</v>
      </c>
      <c r="I30" s="99">
        <f>rubrieken!H53/rubrieken!H18</f>
        <v>0.23340764877379525</v>
      </c>
      <c r="J30" s="99">
        <f>rubrieken!I53/rubrieken!I18</f>
        <v>1.314012782159369</v>
      </c>
      <c r="K30" s="99">
        <f>rubrieken!J53/rubrieken!J18</f>
        <v>0.55845318708377634</v>
      </c>
      <c r="L30" s="99">
        <f>rubrieken!K53/rubrieken!K18</f>
        <v>0.69165630083245622</v>
      </c>
      <c r="M30" s="99">
        <f>rubrieken!L53/rubrieken!L18</f>
        <v>0.73491124260355034</v>
      </c>
      <c r="N30" s="99">
        <f>rubrieken!M53/rubrieken!M18</f>
        <v>0.51588957055214724</v>
      </c>
      <c r="O30" s="99">
        <f>rubrieken!N53/rubrieken!N18</f>
        <v>0.44234743077558891</v>
      </c>
      <c r="P30" s="99">
        <f>rubrieken!O53/rubrieken!O18</f>
        <v>0.30128205128205127</v>
      </c>
      <c r="Q30" s="100" t="e">
        <f t="shared" si="0"/>
        <v>#DIV/0!</v>
      </c>
      <c r="R30" s="63"/>
      <c r="S30" s="63"/>
      <c r="T30" s="63"/>
      <c r="U30" s="63"/>
    </row>
  </sheetData>
  <sheetProtection sheet="1" objects="1" scenarios="1"/>
  <pageMargins left="0.7" right="0.7" top="0.75" bottom="0.75" header="0.3" footer="0.3"/>
  <pageSetup paperSize="257" orientation="portrait" horizontalDpi="203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72CDC198D2934395E43273389F3AA6" ma:contentTypeVersion="4" ma:contentTypeDescription="Een nieuw document maken." ma:contentTypeScope="" ma:versionID="1ef6031a435666dba9d563e733df6abc">
  <xsd:schema xmlns:xsd="http://www.w3.org/2001/XMLSchema" xmlns:xs="http://www.w3.org/2001/XMLSchema" xmlns:p="http://schemas.microsoft.com/office/2006/metadata/properties" xmlns:ns2="9b62ad3f-3563-4654-85f8-ccc9523cca1e" targetNamespace="http://schemas.microsoft.com/office/2006/metadata/properties" ma:root="true" ma:fieldsID="70597deb563c174632e9c14ed4c48985" ns2:_="">
    <xsd:import namespace="9b62ad3f-3563-4654-85f8-ccc9523cca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2ad3f-3563-4654-85f8-ccc9523cca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3E606E-1645-4C51-9D57-48811DD259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446287-34FD-41EB-AD9D-F7D3036698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2ad3f-3563-4654-85f8-ccc9523cca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71D2F3-6372-4435-BDA9-A6D18E4E5A7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rubrieken</vt:lpstr>
      <vt:lpstr>Indicatoren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Weerden, A. van (Anne)</dc:creator>
  <cp:keywords/>
  <dc:description/>
  <cp:lastModifiedBy>P.J. van Rees</cp:lastModifiedBy>
  <cp:revision/>
  <dcterms:created xsi:type="dcterms:W3CDTF">2018-02-23T10:27:35Z</dcterms:created>
  <dcterms:modified xsi:type="dcterms:W3CDTF">2025-11-27T13:30:00Z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0x0101002972CDC198D2934395E43273389F3AA6</vt:lpwstr>
  </property>
  <property fmtid="{D5CDD505-2E9C-101B-9397-08002B2CF9AE}" pid="3" name="MSIP_Label_8772ba27-cab8-4042-a351-a31f6e4eacdc_Enabled">
    <vt:lpwstr>true</vt:lpwstr>
  </property>
  <property fmtid="{D5CDD505-2E9C-101B-9397-08002B2CF9AE}" pid="4" name="MSIP_Label_8772ba27-cab8-4042-a351-a31f6e4eacdc_SetDate">
    <vt:lpwstr>2025-10-07T09:30:57Z</vt:lpwstr>
  </property>
  <property fmtid="{D5CDD505-2E9C-101B-9397-08002B2CF9AE}" pid="5" name="MSIP_Label_8772ba27-cab8-4042-a351-a31f6e4eacdc_Method">
    <vt:lpwstr>Standard</vt:lpwstr>
  </property>
  <property fmtid="{D5CDD505-2E9C-101B-9397-08002B2CF9AE}" pid="6" name="MSIP_Label_8772ba27-cab8-4042-a351-a31f6e4eacdc_Name">
    <vt:lpwstr>Internal</vt:lpwstr>
  </property>
  <property fmtid="{D5CDD505-2E9C-101B-9397-08002B2CF9AE}" pid="7" name="MSIP_Label_8772ba27-cab8-4042-a351-a31f6e4eacdc_SiteId">
    <vt:lpwstr>715902d6-f63e-4b8d-929b-4bb170bad492</vt:lpwstr>
  </property>
  <property fmtid="{D5CDD505-2E9C-101B-9397-08002B2CF9AE}" pid="8" name="MSIP_Label_8772ba27-cab8-4042-a351-a31f6e4eacdc_ActionId">
    <vt:lpwstr>43e9e0f5-a5ff-4ffe-ac77-0c857669094c</vt:lpwstr>
  </property>
  <property fmtid="{D5CDD505-2E9C-101B-9397-08002B2CF9AE}" pid="9" name="MSIP_Label_8772ba27-cab8-4042-a351-a31f6e4eacdc_ContentBits">
    <vt:lpwstr>0</vt:lpwstr>
  </property>
  <property fmtid="{D5CDD505-2E9C-101B-9397-08002B2CF9AE}" pid="10" name="MSIP_Label_8772ba27-cab8-4042-a351-a31f6e4eacdc_Tag">
    <vt:lpwstr>10, 3, 0, 1</vt:lpwstr>
  </property>
</Properties>
</file>