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leidenuniv1-my.sharepoint.com/personal/voslc_vuw_leidenuniv_nl/Documents/Desktop/"/>
    </mc:Choice>
  </mc:AlternateContent>
  <xr:revisionPtr revIDLastSave="1" documentId="8_{30C99E85-94CB-4B75-87C0-BDADDAC4A3F5}" xr6:coauthVersionLast="47" xr6:coauthVersionMax="47" xr10:uidLastSave="{F2425E19-1B41-47BD-89FF-DC978A1978CC}"/>
  <bookViews>
    <workbookView xWindow="-110" yWindow="-110" windowWidth="19420" windowHeight="10300" tabRatio="520" activeTab="1" xr2:uid="{00000000-000D-0000-FFFF-FFFF00000000}"/>
  </bookViews>
  <sheets>
    <sheet name="Gegevens van de leverancier" sheetId="1" r:id="rId1"/>
    <sheet name="rubrieken A tm D" sheetId="10" r:id="rId2"/>
    <sheet name="rubriek E" sheetId="12" r:id="rId3"/>
    <sheet name="Indicatoren" sheetId="11" r:id="rId4"/>
    <sheet name="opmerkingen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3" roundtripDataSignature="AMtx7mhG3NJO4ZSA7IfZhNW/hDT86xBEog=="/>
    </ext>
  </extLst>
</workbook>
</file>

<file path=xl/calcChain.xml><?xml version="1.0" encoding="utf-8"?>
<calcChain xmlns="http://schemas.openxmlformats.org/spreadsheetml/2006/main">
  <c r="H26" i="11" l="1"/>
  <c r="N56" i="10"/>
  <c r="C56" i="10"/>
  <c r="N55" i="12"/>
  <c r="M55" i="12"/>
  <c r="L55" i="12"/>
  <c r="K55" i="12"/>
  <c r="J55" i="12"/>
  <c r="I55" i="12"/>
  <c r="H55" i="12"/>
  <c r="G55" i="12"/>
  <c r="F55" i="12"/>
  <c r="E55" i="12"/>
  <c r="D55" i="12"/>
  <c r="C55" i="12"/>
  <c r="O54" i="12"/>
  <c r="O52" i="12"/>
  <c r="O50" i="12"/>
  <c r="O48" i="12"/>
  <c r="O46" i="12"/>
  <c r="O44" i="12"/>
  <c r="O42" i="12"/>
  <c r="O40" i="12"/>
  <c r="O38" i="12"/>
  <c r="O36" i="12"/>
  <c r="O34" i="12"/>
  <c r="O32" i="12"/>
  <c r="O30" i="12"/>
  <c r="O28" i="12"/>
  <c r="O26" i="12"/>
  <c r="O24" i="12"/>
  <c r="O22" i="12"/>
  <c r="O20" i="12"/>
  <c r="O18" i="12"/>
  <c r="O16" i="12"/>
  <c r="O14" i="12"/>
  <c r="O12" i="12"/>
  <c r="O10" i="12"/>
  <c r="O8" i="12"/>
  <c r="O6" i="12"/>
  <c r="O4" i="12"/>
  <c r="I56" i="10"/>
  <c r="I15" i="10"/>
  <c r="I18" i="10" s="1"/>
  <c r="C15" i="10"/>
  <c r="O18" i="10"/>
  <c r="L15" i="10"/>
  <c r="L18" i="10" s="1"/>
  <c r="P26" i="11"/>
  <c r="P24" i="11"/>
  <c r="P18" i="11"/>
  <c r="P17" i="11"/>
  <c r="M26" i="11"/>
  <c r="M25" i="11"/>
  <c r="M24" i="11"/>
  <c r="M18" i="11"/>
  <c r="M17" i="11"/>
  <c r="P30" i="11" l="1"/>
  <c r="P29" i="11"/>
  <c r="P28" i="11"/>
  <c r="P8" i="11"/>
  <c r="P22" i="11"/>
  <c r="P20" i="11"/>
  <c r="P21" i="11"/>
  <c r="M30" i="11"/>
  <c r="M29" i="11"/>
  <c r="M28" i="11"/>
  <c r="M22" i="11"/>
  <c r="M21" i="11"/>
  <c r="M20" i="11"/>
  <c r="M8" i="11"/>
  <c r="O26" i="11"/>
  <c r="N26" i="11"/>
  <c r="L26" i="11"/>
  <c r="K26" i="11"/>
  <c r="J26" i="11"/>
  <c r="G26" i="11"/>
  <c r="F26" i="11"/>
  <c r="E26" i="11"/>
  <c r="O25" i="11"/>
  <c r="N25" i="11"/>
  <c r="L25" i="11"/>
  <c r="K25" i="11"/>
  <c r="J25" i="11"/>
  <c r="G25" i="11"/>
  <c r="F25" i="11"/>
  <c r="E25" i="11"/>
  <c r="O24" i="11"/>
  <c r="N24" i="11"/>
  <c r="L24" i="11"/>
  <c r="K24" i="11"/>
  <c r="J24" i="11"/>
  <c r="G24" i="11"/>
  <c r="F24" i="11"/>
  <c r="E24" i="11"/>
  <c r="O18" i="11"/>
  <c r="N18" i="11"/>
  <c r="L18" i="11"/>
  <c r="K18" i="11"/>
  <c r="J18" i="11"/>
  <c r="G18" i="11"/>
  <c r="F18" i="11"/>
  <c r="E18" i="11"/>
  <c r="O17" i="11"/>
  <c r="N17" i="11"/>
  <c r="L17" i="11"/>
  <c r="K17" i="11"/>
  <c r="J17" i="11"/>
  <c r="G17" i="11"/>
  <c r="F17" i="11"/>
  <c r="E17" i="11"/>
  <c r="P12" i="11"/>
  <c r="O12" i="11"/>
  <c r="N12" i="11"/>
  <c r="M12" i="11"/>
  <c r="L12" i="11"/>
  <c r="K12" i="11"/>
  <c r="J12" i="11"/>
  <c r="H12" i="11"/>
  <c r="G12" i="11"/>
  <c r="F12" i="11"/>
  <c r="E12" i="11"/>
  <c r="P11" i="11"/>
  <c r="O11" i="11"/>
  <c r="N11" i="11"/>
  <c r="M11" i="11"/>
  <c r="L11" i="11"/>
  <c r="K11" i="11"/>
  <c r="J11" i="11"/>
  <c r="H11" i="11"/>
  <c r="G11" i="11"/>
  <c r="F11" i="11"/>
  <c r="E11" i="11"/>
  <c r="P10" i="11"/>
  <c r="O10" i="11"/>
  <c r="N10" i="11"/>
  <c r="M10" i="11"/>
  <c r="L10" i="11"/>
  <c r="K10" i="11"/>
  <c r="J10" i="11"/>
  <c r="H10" i="11"/>
  <c r="G10" i="11"/>
  <c r="F10" i="11"/>
  <c r="E10" i="11"/>
  <c r="P9" i="11"/>
  <c r="O9" i="11"/>
  <c r="N9" i="11"/>
  <c r="M9" i="11"/>
  <c r="L9" i="11"/>
  <c r="K9" i="11"/>
  <c r="J9" i="11"/>
  <c r="H9" i="11"/>
  <c r="G9" i="11"/>
  <c r="F9" i="11"/>
  <c r="E9" i="11"/>
  <c r="P7" i="11"/>
  <c r="O7" i="11"/>
  <c r="N7" i="11"/>
  <c r="M7" i="11"/>
  <c r="L7" i="11"/>
  <c r="K7" i="11"/>
  <c r="J7" i="11"/>
  <c r="H7" i="11"/>
  <c r="G7" i="11"/>
  <c r="F7" i="11"/>
  <c r="E7" i="11"/>
  <c r="P6" i="11"/>
  <c r="O6" i="11"/>
  <c r="N6" i="11"/>
  <c r="M6" i="11"/>
  <c r="L6" i="11"/>
  <c r="K6" i="11"/>
  <c r="J6" i="11"/>
  <c r="H6" i="11"/>
  <c r="G6" i="11"/>
  <c r="F6" i="11"/>
  <c r="E6" i="11"/>
  <c r="P13" i="11"/>
  <c r="O13" i="11"/>
  <c r="N13" i="11"/>
  <c r="M13" i="11"/>
  <c r="L13" i="11"/>
  <c r="K13" i="11"/>
  <c r="J13" i="11"/>
  <c r="H13" i="11"/>
  <c r="G13" i="11"/>
  <c r="F13" i="11"/>
  <c r="E13" i="11"/>
  <c r="D26" i="11"/>
  <c r="D25" i="11"/>
  <c r="D24" i="11"/>
  <c r="D18" i="11"/>
  <c r="D17" i="11"/>
  <c r="D12" i="11"/>
  <c r="D11" i="11"/>
  <c r="D10" i="11"/>
  <c r="D7" i="11"/>
  <c r="D9" i="11"/>
  <c r="D6" i="11"/>
  <c r="Q17" i="11" l="1"/>
  <c r="Q26" i="11"/>
  <c r="Q10" i="11"/>
  <c r="Q24" i="11"/>
  <c r="Q25" i="11"/>
  <c r="Q18" i="11"/>
  <c r="Q9" i="11"/>
  <c r="Q6" i="11"/>
  <c r="Q11" i="11"/>
  <c r="Q12" i="11"/>
  <c r="Q7" i="11"/>
  <c r="D13" i="11"/>
  <c r="Q13" i="11" s="1"/>
  <c r="L56" i="10"/>
  <c r="N15" i="10"/>
  <c r="N18" i="10" s="1"/>
  <c r="M15" i="10"/>
  <c r="M18" i="10" s="1"/>
  <c r="K15" i="10"/>
  <c r="K18" i="10" s="1"/>
  <c r="J15" i="10"/>
  <c r="J18" i="10" s="1"/>
  <c r="G15" i="10"/>
  <c r="G18" i="10" s="1"/>
  <c r="F15" i="10"/>
  <c r="F18" i="10" s="1"/>
  <c r="E15" i="10"/>
  <c r="E18" i="10" s="1"/>
  <c r="D15" i="10"/>
  <c r="D18" i="10" s="1"/>
  <c r="O56" i="10"/>
  <c r="M56" i="10"/>
  <c r="K56" i="10"/>
  <c r="J56" i="10"/>
  <c r="F56" i="10"/>
  <c r="E56" i="10"/>
  <c r="D56" i="10"/>
  <c r="P4" i="10"/>
  <c r="P60" i="10"/>
  <c r="P58" i="10"/>
  <c r="P53" i="10"/>
  <c r="P51" i="10"/>
  <c r="P49" i="10"/>
  <c r="P47" i="10"/>
  <c r="P45" i="10"/>
  <c r="P43" i="10"/>
  <c r="P41" i="10"/>
  <c r="P37" i="10"/>
  <c r="P35" i="10"/>
  <c r="P33" i="10"/>
  <c r="P22" i="10"/>
  <c r="P14" i="10"/>
  <c r="P13" i="10"/>
  <c r="P10" i="10"/>
  <c r="P9" i="10"/>
  <c r="P6" i="10"/>
  <c r="H30" i="11" l="1"/>
  <c r="H22" i="11"/>
  <c r="P56" i="10"/>
  <c r="H8" i="11"/>
  <c r="J30" i="11"/>
  <c r="J22" i="11"/>
  <c r="J29" i="11"/>
  <c r="J21" i="11"/>
  <c r="J8" i="11"/>
  <c r="J28" i="11"/>
  <c r="J20" i="11"/>
  <c r="N8" i="11"/>
  <c r="N30" i="11"/>
  <c r="N21" i="11"/>
  <c r="N28" i="11"/>
  <c r="N29" i="11"/>
  <c r="N20" i="11"/>
  <c r="N22" i="11"/>
  <c r="O30" i="11"/>
  <c r="O8" i="11"/>
  <c r="O20" i="11"/>
  <c r="O21" i="11"/>
  <c r="O28" i="11"/>
  <c r="O29" i="11"/>
  <c r="O22" i="11"/>
  <c r="C18" i="10"/>
  <c r="P15" i="10"/>
  <c r="E28" i="11"/>
  <c r="E29" i="11"/>
  <c r="E20" i="11"/>
  <c r="E22" i="11"/>
  <c r="E8" i="11"/>
  <c r="E30" i="11"/>
  <c r="E21" i="11"/>
  <c r="G29" i="11"/>
  <c r="G30" i="11"/>
  <c r="G21" i="11"/>
  <c r="G20" i="11"/>
  <c r="G22" i="11"/>
  <c r="G8" i="11"/>
  <c r="G28" i="11"/>
  <c r="K21" i="11"/>
  <c r="K22" i="11"/>
  <c r="K8" i="11"/>
  <c r="K28" i="11"/>
  <c r="K29" i="11"/>
  <c r="K20" i="11"/>
  <c r="K30" i="11"/>
  <c r="L8" i="11"/>
  <c r="L29" i="11"/>
  <c r="L21" i="11"/>
  <c r="L28" i="11"/>
  <c r="L20" i="11"/>
  <c r="L30" i="11"/>
  <c r="L22" i="11"/>
  <c r="F28" i="11"/>
  <c r="F29" i="11"/>
  <c r="F20" i="11"/>
  <c r="F30" i="11"/>
  <c r="F21" i="11"/>
  <c r="F22" i="11"/>
  <c r="F8" i="11"/>
  <c r="P18" i="10" l="1"/>
  <c r="D28" i="11"/>
  <c r="Q28" i="11" s="1"/>
  <c r="D30" i="11"/>
  <c r="Q30" i="11" s="1"/>
  <c r="D8" i="11"/>
  <c r="Q8" i="11" s="1"/>
  <c r="D21" i="11"/>
  <c r="Q21" i="11" s="1"/>
  <c r="D20" i="11"/>
  <c r="Q20" i="11" s="1"/>
  <c r="D22" i="11"/>
  <c r="Q22" i="11" s="1"/>
  <c r="D29" i="11"/>
  <c r="Q29" i="11" s="1"/>
</calcChain>
</file>

<file path=xl/sharedStrings.xml><?xml version="1.0" encoding="utf-8"?>
<sst xmlns="http://schemas.openxmlformats.org/spreadsheetml/2006/main" count="313" uniqueCount="235">
  <si>
    <t>Bibliotheek:</t>
  </si>
  <si>
    <t>1. UvA</t>
  </si>
  <si>
    <t>2. UG</t>
  </si>
  <si>
    <t>3. UL</t>
  </si>
  <si>
    <t>4. UU</t>
  </si>
  <si>
    <t>5. VU</t>
  </si>
  <si>
    <t>6. UM</t>
  </si>
  <si>
    <t>7. RU</t>
  </si>
  <si>
    <t>8. EUR</t>
  </si>
  <si>
    <t>9. UvT</t>
  </si>
  <si>
    <t>10. TUD</t>
  </si>
  <si>
    <t>11. TUE</t>
  </si>
  <si>
    <t>12. UT</t>
  </si>
  <si>
    <t>13. WUR</t>
  </si>
  <si>
    <t>14. UKB</t>
  </si>
  <si>
    <t>Rapportagejaar 2023</t>
  </si>
  <si>
    <t>Contactpersoon:</t>
  </si>
  <si>
    <t>Marcel Ottenbros</t>
  </si>
  <si>
    <t>Peter van Rees</t>
  </si>
  <si>
    <t>Lenny Vos</t>
  </si>
  <si>
    <t xml:space="preserve">Espérance Mukandoli </t>
  </si>
  <si>
    <t xml:space="preserve">Jitske Dolstra </t>
  </si>
  <si>
    <t>Ivo Zelis</t>
  </si>
  <si>
    <t>Sjors Startman</t>
  </si>
  <si>
    <t>Petra Busstra</t>
  </si>
  <si>
    <t>Nicole Broeders-Goos</t>
  </si>
  <si>
    <t xml:space="preserve">Saskia Wijnands-Stok </t>
  </si>
  <si>
    <t>Paulien Berkers</t>
  </si>
  <si>
    <t>Aron Haverkamp</t>
  </si>
  <si>
    <t>Marijn Blok</t>
  </si>
  <si>
    <t>Secretariaat</t>
  </si>
  <si>
    <t>Telefoonnummer:</t>
  </si>
  <si>
    <t>050 3636823</t>
  </si>
  <si>
    <t>06 41239972 </t>
  </si>
  <si>
    <t>020 598 8694</t>
  </si>
  <si>
    <t>043 3885016</t>
  </si>
  <si>
    <t>06 38 95 03 86</t>
  </si>
  <si>
    <t>013 4663327</t>
  </si>
  <si>
    <t>040 2472790</t>
  </si>
  <si>
    <t>030 2536400</t>
  </si>
  <si>
    <t>E-mail adres:</t>
  </si>
  <si>
    <t>m.ottenbros@uva.nl</t>
  </si>
  <si>
    <t>p.j.van.rees@rug.nl</t>
  </si>
  <si>
    <t>l.c.vos@library.leidenuniv.nl</t>
  </si>
  <si>
    <t>e.mukandoli@uu.nl</t>
  </si>
  <si>
    <t>j.dolstra@vu.nl</t>
  </si>
  <si>
    <t>ivo.zelis@maastrichtuniversity.nl</t>
  </si>
  <si>
    <t>sjors.startman@ubn.ru.nl</t>
  </si>
  <si>
    <t>petra.busstra@eur.nl</t>
  </si>
  <si>
    <t xml:space="preserve">n.d.a.m.broeders-goos@tilburguniversity.edu  </t>
  </si>
  <si>
    <t>s.wijnands-stok@tudelft.nl</t>
  </si>
  <si>
    <t>p.j.berkers@tue.nl</t>
  </si>
  <si>
    <t>a.r.haverkamp@utwente.nl</t>
  </si>
  <si>
    <t>Marijn.blok@wur.nl</t>
  </si>
  <si>
    <t>ubu.secretariaat@uu.nl</t>
  </si>
  <si>
    <t>Anne van Weerden</t>
  </si>
  <si>
    <t>Lilian van der Linden</t>
  </si>
  <si>
    <t xml:space="preserve">a.vanweerden@uu.nl </t>
  </si>
  <si>
    <t>06 40579936</t>
  </si>
  <si>
    <t>lilian.vanderlinden@eur.nl</t>
  </si>
  <si>
    <t>Inge de Bruyne</t>
  </si>
  <si>
    <t>i.f.j.debruyne@uu.nl</t>
  </si>
  <si>
    <t>Gegevens zoals op webpagina</t>
  </si>
  <si>
    <t>UKB-werkgroepen en commissies,</t>
  </si>
  <si>
    <t>Benchmarking:</t>
  </si>
  <si>
    <t>https://ukb.nl/werkgroepen/benchmarking/</t>
  </si>
  <si>
    <t>A</t>
  </si>
  <si>
    <t xml:space="preserve">Gegevens instelling </t>
  </si>
  <si>
    <t>A.1</t>
  </si>
  <si>
    <r>
      <t>Lasten van de universiteit, exclusief huisvesting</t>
    </r>
    <r>
      <rPr>
        <sz val="10"/>
        <rFont val="Verdana"/>
        <family val="2"/>
      </rPr>
      <t xml:space="preserve"> (in €1.000)</t>
    </r>
  </si>
  <si>
    <t> </t>
  </si>
  <si>
    <t>A.2</t>
  </si>
  <si>
    <t>Aantal ingeschreven studenten</t>
  </si>
  <si>
    <t>A.3</t>
  </si>
  <si>
    <t>Fte's wetenschappelijk medewerkers</t>
  </si>
  <si>
    <t>A.3.1</t>
  </si>
  <si>
    <t>Totaal exclusief academisch ziekenhuis</t>
  </si>
  <si>
    <t>A.3.2</t>
  </si>
  <si>
    <t>Totaal inclusief academisch ziekenhuis</t>
  </si>
  <si>
    <t>A.4</t>
  </si>
  <si>
    <t>Aantal wetenschappelijk medewerkers</t>
  </si>
  <si>
    <t>A.4.1</t>
  </si>
  <si>
    <t>A.4.2</t>
  </si>
  <si>
    <t>A.4.3</t>
  </si>
  <si>
    <t>Max A.4.1 en A.4.2</t>
  </si>
  <si>
    <t>A.5</t>
  </si>
  <si>
    <t>Omvang doelgroep</t>
  </si>
  <si>
    <t>A.5.1</t>
  </si>
  <si>
    <t>Omvang A.2 + A.4.3</t>
  </si>
  <si>
    <t>B</t>
  </si>
  <si>
    <t>Financiën bibliotheek</t>
  </si>
  <si>
    <t>B.1</t>
  </si>
  <si>
    <r>
      <t>Bibliotheekbudget zonder huisvestingslasten</t>
    </r>
    <r>
      <rPr>
        <sz val="10"/>
        <color theme="1"/>
        <rFont val="Verdana"/>
        <family val="2"/>
      </rPr>
      <t xml:space="preserve"> (in €1.000)</t>
    </r>
  </si>
  <si>
    <t>B.2</t>
  </si>
  <si>
    <t>B.2.1</t>
  </si>
  <si>
    <t>B.2.2</t>
  </si>
  <si>
    <t>B.2.3</t>
  </si>
  <si>
    <t>B.2.4</t>
  </si>
  <si>
    <t>C</t>
  </si>
  <si>
    <t>Bibliotheekpersoneel</t>
  </si>
  <si>
    <t>C.1</t>
  </si>
  <si>
    <r>
      <t xml:space="preserve">Personele lasten </t>
    </r>
    <r>
      <rPr>
        <sz val="10"/>
        <color theme="1"/>
        <rFont val="Verdana"/>
        <family val="2"/>
      </rPr>
      <t>(in €1.000)</t>
    </r>
  </si>
  <si>
    <t>C.2</t>
  </si>
  <si>
    <t>Fte's bibliotheekmedewerkers</t>
  </si>
  <si>
    <t>C.3</t>
  </si>
  <si>
    <t>Aantal bibliotheekmedewerkers</t>
  </si>
  <si>
    <t>D</t>
  </si>
  <si>
    <t>Collecties</t>
  </si>
  <si>
    <t>D.1</t>
  </si>
  <si>
    <t>Totaal aantal toegankelijke e-books</t>
  </si>
  <si>
    <t>D.2</t>
  </si>
  <si>
    <t>Aantal e-books toegankelijk via licentie</t>
  </si>
  <si>
    <t>D.3</t>
  </si>
  <si>
    <t>Totaal aantal toegankelijke e-journals</t>
  </si>
  <si>
    <t>D.4</t>
  </si>
  <si>
    <t>Aantal e-journals toegankelijk via licentie</t>
  </si>
  <si>
    <t>D.5</t>
  </si>
  <si>
    <t>Omvang fysieke collectie in banden</t>
  </si>
  <si>
    <t>D.6</t>
  </si>
  <si>
    <t>Omvang fysieke collectie in meters</t>
  </si>
  <si>
    <t>D.7</t>
  </si>
  <si>
    <r>
      <t>Aantal uitleningen per jaar</t>
    </r>
    <r>
      <rPr>
        <sz val="10"/>
        <color theme="1"/>
        <rFont val="Verdana"/>
        <family val="2"/>
      </rPr>
      <t xml:space="preserve"> </t>
    </r>
  </si>
  <si>
    <t>D.8</t>
  </si>
  <si>
    <t>Aantal requests digitale collectie van gelicentieerd materiaal</t>
  </si>
  <si>
    <t>som D.8.1 en D.8.2</t>
  </si>
  <si>
    <t>D.8.1</t>
  </si>
  <si>
    <t>Aantal requests e-books</t>
  </si>
  <si>
    <t>D.8.2</t>
  </si>
  <si>
    <t>Aantal requests e-journals</t>
  </si>
  <si>
    <t>E</t>
  </si>
  <si>
    <t>Diensten</t>
  </si>
  <si>
    <t>Auteursrechten Informatiepunt</t>
  </si>
  <si>
    <t>AVG-ondersteuning</t>
  </si>
  <si>
    <t>Beheer digitale leeromgeving</t>
  </si>
  <si>
    <t>Beheer fysieke collectie</t>
  </si>
  <si>
    <t>Beheer repository</t>
  </si>
  <si>
    <r>
      <t>Behe</t>
    </r>
    <r>
      <rPr>
        <sz val="10"/>
        <rFont val="Verdana"/>
        <family val="2"/>
      </rPr>
      <t>er repository studenttheses</t>
    </r>
  </si>
  <si>
    <t>Beheer RIS</t>
  </si>
  <si>
    <t>Beleidsadvisering Open Science</t>
  </si>
  <si>
    <t>Bijzondere collecties</t>
  </si>
  <si>
    <t>Collectieontsluiting</t>
  </si>
  <si>
    <t>Collectievorming</t>
  </si>
  <si>
    <t>Copyright check onderwijsmateriaal</t>
  </si>
  <si>
    <t>Digitaliseren (excl. IBL)</t>
  </si>
  <si>
    <t>Functioneel beheer</t>
  </si>
  <si>
    <t>IBL</t>
  </si>
  <si>
    <t>Informatievaardigheden onderwijs</t>
  </si>
  <si>
    <t>Open Access ondersteuning (Research)</t>
  </si>
  <si>
    <t>Open Educational Resources</t>
  </si>
  <si>
    <t>Publicatieondersteuning (OJS, DOI, ISBN)</t>
  </si>
  <si>
    <t>Research Intelligence</t>
  </si>
  <si>
    <t>Researchdatamanagement support (RDM)</t>
  </si>
  <si>
    <t>Servicedesk / Front Office</t>
  </si>
  <si>
    <t>Software ontwikkeling</t>
  </si>
  <si>
    <t>Training onderzoek en docenten</t>
  </si>
  <si>
    <t>Uitleen</t>
  </si>
  <si>
    <t>University Press</t>
  </si>
  <si>
    <t>Indicatoren 2023</t>
  </si>
  <si>
    <t>A.</t>
  </si>
  <si>
    <t>Financiën</t>
  </si>
  <si>
    <t xml:space="preserve"> </t>
  </si>
  <si>
    <t>Bibliotheekbudget / Lasten van de universiteit exclusief huisvesting (%)</t>
  </si>
  <si>
    <t>B.1 / A.1</t>
  </si>
  <si>
    <t>Totale collectiebudget / Bibliotheekbudget zonder huisvestinglasten (%)</t>
  </si>
  <si>
    <t>B.2 / B.1</t>
  </si>
  <si>
    <t>Totale collectiebudget / Omvang doelgroep (€)</t>
  </si>
  <si>
    <t>B.2 / A.5.1</t>
  </si>
  <si>
    <t>Personele lasten / Bibliotheekbudget zonder huisvestinglasten (%)</t>
  </si>
  <si>
    <t>C.1 / B.1</t>
  </si>
  <si>
    <t>Uitgaven boeken p&amp;e / Totale collectiebudget (%)</t>
  </si>
  <si>
    <t>B.2.1 / B.2</t>
  </si>
  <si>
    <t>Uitgaven tijdschriften p&amp;e / Totale collectiebudget (%)</t>
  </si>
  <si>
    <t>B.2.2 / B.2</t>
  </si>
  <si>
    <t>Uitgaven databases / Totale collectiebudget (%)</t>
  </si>
  <si>
    <t>B.2.3 / B.2</t>
  </si>
  <si>
    <t>Totaal uitgaven boeken, tijdschriften, databases / Totale collectiebudget (%)</t>
  </si>
  <si>
    <t>B.2.4 / B.2</t>
  </si>
  <si>
    <t>B.</t>
  </si>
  <si>
    <t>Collecties: Toegang en gebruik</t>
  </si>
  <si>
    <t xml:space="preserve">Aantal e-journals toegankelijk via licentie / Totaal aantal toegankelijke e-journals (%) </t>
  </si>
  <si>
    <t>D.4 / D.3</t>
  </si>
  <si>
    <t xml:space="preserve">Aantal e-books toegankelijk via licentie / Totaal aantal toegankelijke e-books (%) </t>
  </si>
  <si>
    <t>D.2 / D.1</t>
  </si>
  <si>
    <t>Aantal e-journals toegankelijk via licentie / Omvang doelgroep (#)</t>
  </si>
  <si>
    <t>D.4 / A.5.1</t>
  </si>
  <si>
    <t xml:space="preserve">Aantal e-books toegankelijk via licentie / Omvang doelgroep (#) </t>
  </si>
  <si>
    <t>D.2 / A.5.1</t>
  </si>
  <si>
    <t>Omvang fysieke collectie in banden / Omvang doelgroep (#)</t>
  </si>
  <si>
    <t>D.5 / A.5.1</t>
  </si>
  <si>
    <t>Aantal requests e-journals via licentie / Aantal e-journals toegankelijk via licentie (%)</t>
  </si>
  <si>
    <t>D.8.2 / D.4</t>
  </si>
  <si>
    <t>Aantal requests e-books via licentie / Aantal e-books toegankelijk via licentie (%)</t>
  </si>
  <si>
    <t>D.8.1 / D.2</t>
  </si>
  <si>
    <t>Aantal uitleningen per jaar / Omvang fysieke collectie in banden (%)</t>
  </si>
  <si>
    <t>D.7 / D.5</t>
  </si>
  <si>
    <t>Aantal requests e-journals via licentie / Omvang doelgroep (#)</t>
  </si>
  <si>
    <t>D.8.2 / A.5.1</t>
  </si>
  <si>
    <t>Aantal requests e-books via licentie / Omvang doelgroep (#)</t>
  </si>
  <si>
    <t>D.8.1 / A.5.1</t>
  </si>
  <si>
    <t>Aantal uitleningen per jaar / Omvang doelgroep (#)</t>
  </si>
  <si>
    <t>D.7 / A.5.1</t>
  </si>
  <si>
    <t>UB</t>
  </si>
  <si>
    <t>rubriek</t>
  </si>
  <si>
    <t>opmerking</t>
  </si>
  <si>
    <t xml:space="preserve">A: Gegevens instelling </t>
  </si>
  <si>
    <t>RU</t>
  </si>
  <si>
    <t xml:space="preserve">Vorig jaar zijn de lasten van het UMC meegenomen. </t>
  </si>
  <si>
    <t>TUD</t>
  </si>
  <si>
    <t>nvt</t>
  </si>
  <si>
    <t>WUR</t>
  </si>
  <si>
    <t>n.b.</t>
  </si>
  <si>
    <t>B: Financiën bibliotheek</t>
  </si>
  <si>
    <t xml:space="preserve">Na overleg met Marijn Blok op 28 oktober 2024 cijfers Collectiebudget en Uitgaven tijdschriften aangepast door voorzitter werkgroep.  </t>
  </si>
  <si>
    <t>C: Bibliotheekpersoneel</t>
  </si>
  <si>
    <t>D: Collecties</t>
  </si>
  <si>
    <t>UvT</t>
  </si>
  <si>
    <t>D.5 &amp; D.6</t>
  </si>
  <si>
    <t>iets betere meetmethode dan vorig jaar (vorig jaar heb ik onterecht koepeltitels meegeteld, die heb ik nu uitgesloten)</t>
  </si>
  <si>
    <t xml:space="preserve">D.1 t/m D.4 </t>
  </si>
  <si>
    <t xml:space="preserve">Nieuwe methode veroorzaakt afwijkingen. Precieze cijfers zijn onmogelijk aan te leveren. </t>
  </si>
  <si>
    <t>D.5 en D.6</t>
  </si>
  <si>
    <t>Cijfers wijken af van vorig jaar ivm met nieuwe methode. Sinds dit jaar via het WMS rapport.</t>
  </si>
  <si>
    <t>UU</t>
  </si>
  <si>
    <t xml:space="preserve">D6 </t>
  </si>
  <si>
    <t>Cijfers zijn gelijk aan die van vorig jaar.</t>
  </si>
  <si>
    <t>TUE</t>
  </si>
  <si>
    <t>Methode volgens de handleiding is niet te doen. Voor 2023 weer op de manier zoals voorgaande jaren, met Collection Evaluation.</t>
  </si>
  <si>
    <t>UL</t>
  </si>
  <si>
    <t>Inclusief Proquest Dissertations &amp; Theses (3,4 miljoen) en China Master's &amp; Doctoral Theses (2,5 miljoen)</t>
  </si>
  <si>
    <t>Voor D2 is het aantal veel lager dan vorig jaar. In 2022 en de jaren daarvoor rekenden we twee grote bestanden met e-publicaties mee: Proquest Dissertations &amp; Theses (3,4 miljoen) en China Master's &amp; Doctoral Theses (2,5 miljoen). Die bestanden zijn er (in overleg met mijn directeur) dit jaar uitgelaten in tegenstelling tot vorig jaar. Dat verklaart het verschil.</t>
  </si>
  <si>
    <t>E: Diensten</t>
  </si>
  <si>
    <r>
      <t xml:space="preserve">De bibliotheek biedt </t>
    </r>
    <r>
      <rPr>
        <i/>
        <sz val="10"/>
        <color rgb="FF000000"/>
        <rFont val="Verdana"/>
        <family val="2"/>
      </rPr>
      <t>ad hoc</t>
    </r>
    <r>
      <rPr>
        <sz val="10"/>
        <color rgb="FF000000"/>
        <rFont val="Verdana"/>
        <family val="2"/>
      </rPr>
      <t xml:space="preserve"> research intelligence advies/diensten</t>
    </r>
  </si>
  <si>
    <t>RIS beheer wordt door UU - ITS gedaan</t>
  </si>
  <si>
    <t>Software ontwikkeling wordt door UU - ITS gedaan</t>
  </si>
  <si>
    <t>Dit bestand is exclusief de collectiebudgetten (B.2)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</si>
</sst>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8"/>
      <color rgb="FF000000"/>
      <name val="Trebuchet MS"/>
    </font>
    <font>
      <b/>
      <sz val="10"/>
      <color theme="1"/>
      <name val="Verdana"/>
      <family val="2"/>
    </font>
    <font>
      <b/>
      <sz val="20"/>
      <color theme="1"/>
      <name val="Verdana"/>
      <family val="2"/>
    </font>
    <font>
      <b/>
      <sz val="12"/>
      <color theme="1"/>
      <name val="Verdana"/>
      <family val="2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u/>
      <sz val="8"/>
      <color rgb="FF0000FF"/>
      <name val="Trebuchet MS"/>
      <family val="2"/>
    </font>
    <font>
      <u/>
      <sz val="8"/>
      <color theme="10"/>
      <name val="Trebuchet MS"/>
      <family val="2"/>
    </font>
    <font>
      <sz val="12"/>
      <color rgb="FFFF0000"/>
      <name val="Verdana"/>
      <family val="2"/>
    </font>
    <font>
      <sz val="12"/>
      <color rgb="FF000000"/>
      <name val="Verdana"/>
      <family val="2"/>
    </font>
    <font>
      <sz val="8"/>
      <color rgb="FF000000"/>
      <name val="Verdana"/>
      <family val="2"/>
    </font>
    <font>
      <b/>
      <sz val="10"/>
      <color rgb="FF000000"/>
      <name val="Verdana"/>
      <family val="2"/>
    </font>
    <font>
      <sz val="11"/>
      <color rgb="FF000000"/>
      <name val="Calibri"/>
      <family val="2"/>
    </font>
    <font>
      <sz val="8"/>
      <name val="Verdana"/>
      <family val="2"/>
    </font>
    <font>
      <b/>
      <sz val="18"/>
      <color theme="1"/>
      <name val="Verdana"/>
      <family val="2"/>
    </font>
    <font>
      <sz val="10"/>
      <name val="Verdana"/>
      <family val="2"/>
    </font>
    <font>
      <sz val="10"/>
      <color rgb="FFC00000"/>
      <name val="Verdana"/>
      <family val="2"/>
    </font>
    <font>
      <sz val="10"/>
      <name val="Arial"/>
      <family val="2"/>
    </font>
    <font>
      <sz val="8"/>
      <color rgb="FF000000"/>
      <name val="Trebuchet MS"/>
      <family val="2"/>
    </font>
    <font>
      <b/>
      <sz val="10"/>
      <name val="Verdana"/>
      <family val="2"/>
    </font>
    <font>
      <sz val="8"/>
      <color rgb="FFCCFFFF"/>
      <name val="Trebuchet MS"/>
      <family val="2"/>
    </font>
    <font>
      <sz val="8"/>
      <name val="Trebuchet MS"/>
      <family val="2"/>
    </font>
    <font>
      <b/>
      <sz val="8"/>
      <color rgb="FF000000"/>
      <name val="Verdana"/>
      <family val="2"/>
    </font>
    <font>
      <sz val="12"/>
      <color theme="1"/>
      <name val="Verdana"/>
      <family val="2"/>
    </font>
    <font>
      <sz val="20"/>
      <color theme="1"/>
      <name val="Verdana"/>
      <family val="2"/>
    </font>
    <font>
      <b/>
      <sz val="14"/>
      <color theme="1"/>
      <name val="Verdana"/>
      <family val="2"/>
    </font>
    <font>
      <u/>
      <sz val="8"/>
      <color theme="10"/>
      <name val="Trebuchet MS"/>
    </font>
    <font>
      <sz val="10"/>
      <color rgb="FF000000"/>
      <name val="Trebuchet MS"/>
      <family val="2"/>
    </font>
    <font>
      <i/>
      <sz val="10"/>
      <color rgb="FF00000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99CCFF"/>
        <bgColor rgb="FF99CCFF"/>
      </patternFill>
    </fill>
    <fill>
      <patternFill patternType="solid">
        <fgColor rgb="FFFFFFCC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E5FFE5"/>
        <bgColor rgb="FF000000"/>
      </patternFill>
    </fill>
    <fill>
      <patternFill patternType="solid">
        <fgColor rgb="FFFFFFCC"/>
        <bgColor rgb="FFFFFF0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3" fontId="0" fillId="0" borderId="0"/>
    <xf numFmtId="0" fontId="19" fillId="0" borderId="1"/>
    <xf numFmtId="3" fontId="28" fillId="0" borderId="0" applyNumberFormat="0" applyFill="0" applyBorder="0" applyAlignment="0" applyProtection="0"/>
  </cellStyleXfs>
  <cellXfs count="164">
    <xf numFmtId="3" fontId="0" fillId="0" borderId="0" xfId="0"/>
    <xf numFmtId="49" fontId="6" fillId="0" borderId="0" xfId="0" applyNumberFormat="1" applyFont="1" applyAlignment="1">
      <alignment horizontal="left" vertical="center"/>
    </xf>
    <xf numFmtId="3" fontId="16" fillId="2" borderId="0" xfId="0" applyFont="1" applyFill="1" applyAlignment="1">
      <alignment horizontal="left" vertical="center"/>
    </xf>
    <xf numFmtId="3" fontId="3" fillId="2" borderId="1" xfId="0" applyFont="1" applyFill="1" applyBorder="1" applyAlignment="1">
      <alignment horizontal="center"/>
    </xf>
    <xf numFmtId="3" fontId="8" fillId="0" borderId="0" xfId="0" applyFont="1" applyAlignment="1">
      <alignment vertical="center"/>
    </xf>
    <xf numFmtId="3" fontId="16" fillId="2" borderId="1" xfId="0" applyFont="1" applyFill="1" applyBorder="1" applyAlignment="1">
      <alignment horizontal="left" vertical="center"/>
    </xf>
    <xf numFmtId="3" fontId="13" fillId="0" borderId="1" xfId="0" applyFont="1" applyBorder="1" applyAlignment="1">
      <alignment vertical="center"/>
    </xf>
    <xf numFmtId="3" fontId="5" fillId="0" borderId="0" xfId="0" applyFont="1" applyAlignment="1">
      <alignment vertical="center"/>
    </xf>
    <xf numFmtId="3" fontId="6" fillId="0" borderId="0" xfId="0" applyFont="1" applyAlignment="1">
      <alignment vertical="center"/>
    </xf>
    <xf numFmtId="3" fontId="4" fillId="0" borderId="0" xfId="0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3" fontId="6" fillId="0" borderId="0" xfId="0" applyFont="1" applyAlignment="1">
      <alignment horizontal="left" vertical="center"/>
    </xf>
    <xf numFmtId="3" fontId="8" fillId="0" borderId="0" xfId="0" applyFont="1" applyAlignment="1">
      <alignment horizontal="left" vertical="center"/>
    </xf>
    <xf numFmtId="3" fontId="4" fillId="0" borderId="0" xfId="0" applyFont="1" applyAlignment="1">
      <alignment horizontal="left" vertical="center"/>
    </xf>
    <xf numFmtId="3" fontId="0" fillId="0" borderId="0" xfId="0" applyAlignment="1">
      <alignment vertical="center"/>
    </xf>
    <xf numFmtId="3" fontId="12" fillId="0" borderId="0" xfId="0" applyFont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3" fontId="3" fillId="2" borderId="3" xfId="0" applyFont="1" applyFill="1" applyBorder="1" applyAlignment="1">
      <alignment horizontal="center" vertical="center"/>
    </xf>
    <xf numFmtId="3" fontId="3" fillId="2" borderId="1" xfId="0" applyFont="1" applyFill="1" applyBorder="1" applyAlignment="1">
      <alignment horizontal="center" vertical="center"/>
    </xf>
    <xf numFmtId="3" fontId="3" fillId="2" borderId="7" xfId="0" applyFont="1" applyFill="1" applyBorder="1" applyAlignment="1">
      <alignment horizontal="center" vertical="center"/>
    </xf>
    <xf numFmtId="3" fontId="11" fillId="0" borderId="0" xfId="0" applyFont="1" applyAlignment="1">
      <alignment horizontal="center" vertical="center"/>
    </xf>
    <xf numFmtId="49" fontId="2" fillId="3" borderId="1" xfId="0" applyNumberFormat="1" applyFont="1" applyFill="1" applyBorder="1" applyAlignment="1">
      <alignment horizontal="left" vertical="center"/>
    </xf>
    <xf numFmtId="3" fontId="1" fillId="3" borderId="1" xfId="0" applyFont="1" applyFill="1" applyBorder="1" applyAlignment="1">
      <alignment horizontal="right" vertical="center"/>
    </xf>
    <xf numFmtId="3" fontId="12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3" fontId="6" fillId="0" borderId="0" xfId="0" applyFont="1" applyAlignment="1">
      <alignment horizontal="right" vertical="center"/>
    </xf>
    <xf numFmtId="3" fontId="12" fillId="0" borderId="0" xfId="0" applyFont="1" applyAlignment="1">
      <alignment horizontal="right" vertical="center"/>
    </xf>
    <xf numFmtId="49" fontId="1" fillId="0" borderId="0" xfId="0" applyNumberFormat="1" applyFont="1" applyAlignment="1">
      <alignment horizontal="left" vertical="center"/>
    </xf>
    <xf numFmtId="49" fontId="21" fillId="0" borderId="0" xfId="0" applyNumberFormat="1" applyFont="1" applyAlignment="1">
      <alignment horizontal="left" vertical="center"/>
    </xf>
    <xf numFmtId="3" fontId="5" fillId="0" borderId="0" xfId="0" applyFont="1" applyAlignment="1">
      <alignment horizontal="right" vertical="center"/>
    </xf>
    <xf numFmtId="3" fontId="4" fillId="0" borderId="1" xfId="0" applyFont="1" applyBorder="1" applyAlignment="1">
      <alignment vertical="center"/>
    </xf>
    <xf numFmtId="3" fontId="20" fillId="0" borderId="0" xfId="0" applyFont="1" applyAlignment="1">
      <alignment vertical="center"/>
    </xf>
    <xf numFmtId="3" fontId="14" fillId="0" borderId="5" xfId="0" applyFont="1" applyBorder="1" applyAlignment="1">
      <alignment vertical="center"/>
    </xf>
    <xf numFmtId="49" fontId="5" fillId="0" borderId="8" xfId="0" applyNumberFormat="1" applyFont="1" applyBorder="1" applyAlignment="1">
      <alignment horizontal="left" vertical="center"/>
    </xf>
    <xf numFmtId="3" fontId="25" fillId="2" borderId="1" xfId="0" applyFont="1" applyFill="1" applyBorder="1" applyAlignment="1">
      <alignment horizontal="center"/>
    </xf>
    <xf numFmtId="3" fontId="11" fillId="0" borderId="0" xfId="0" applyFont="1" applyAlignment="1">
      <alignment horizontal="center"/>
    </xf>
    <xf numFmtId="3" fontId="5" fillId="0" borderId="0" xfId="0" applyFont="1" applyAlignment="1">
      <alignment horizontal="center" vertical="center"/>
    </xf>
    <xf numFmtId="3" fontId="25" fillId="2" borderId="1" xfId="0" applyFont="1" applyFill="1" applyBorder="1" applyAlignment="1">
      <alignment horizontal="center" vertical="center"/>
    </xf>
    <xf numFmtId="3" fontId="26" fillId="3" borderId="1" xfId="0" applyFont="1" applyFill="1" applyBorder="1" applyAlignment="1">
      <alignment horizontal="center" vertical="center"/>
    </xf>
    <xf numFmtId="3" fontId="6" fillId="0" borderId="0" xfId="0" applyFont="1" applyAlignment="1">
      <alignment horizontal="center" vertical="center"/>
    </xf>
    <xf numFmtId="3" fontId="27" fillId="3" borderId="1" xfId="0" applyFont="1" applyFill="1" applyBorder="1" applyAlignment="1">
      <alignment horizontal="center" vertical="center"/>
    </xf>
    <xf numFmtId="3" fontId="0" fillId="0" borderId="0" xfId="0" applyAlignment="1">
      <alignment horizontal="center" vertical="center"/>
    </xf>
    <xf numFmtId="3" fontId="3" fillId="3" borderId="1" xfId="0" applyFont="1" applyFill="1" applyBorder="1" applyAlignment="1">
      <alignment horizontal="left" vertical="center"/>
    </xf>
    <xf numFmtId="4" fontId="12" fillId="0" borderId="0" xfId="0" applyNumberFormat="1" applyFont="1" applyAlignment="1">
      <alignment horizontal="left" vertical="center"/>
    </xf>
    <xf numFmtId="3" fontId="17" fillId="0" borderId="0" xfId="0" applyFont="1" applyAlignment="1">
      <alignment vertical="center"/>
    </xf>
    <xf numFmtId="49" fontId="17" fillId="0" borderId="0" xfId="0" applyNumberFormat="1" applyFont="1" applyAlignment="1">
      <alignment horizontal="left" vertical="center"/>
    </xf>
    <xf numFmtId="49" fontId="17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0" xfId="0" applyNumberFormat="1" applyFont="1" applyAlignment="1">
      <alignment vertical="center"/>
    </xf>
    <xf numFmtId="3" fontId="1" fillId="0" borderId="0" xfId="0" applyFont="1" applyAlignment="1">
      <alignment horizontal="center" vertical="center"/>
    </xf>
    <xf numFmtId="3" fontId="6" fillId="4" borderId="3" xfId="0" applyFont="1" applyFill="1" applyBorder="1" applyAlignment="1">
      <alignment horizontal="center" vertical="center"/>
    </xf>
    <xf numFmtId="3" fontId="6" fillId="4" borderId="1" xfId="0" applyFont="1" applyFill="1" applyBorder="1" applyAlignment="1">
      <alignment horizontal="center" vertical="center"/>
    </xf>
    <xf numFmtId="3" fontId="6" fillId="4" borderId="2" xfId="0" applyFont="1" applyFill="1" applyBorder="1" applyAlignment="1">
      <alignment horizontal="center" vertical="center"/>
    </xf>
    <xf numFmtId="3" fontId="15" fillId="4" borderId="3" xfId="0" applyFont="1" applyFill="1" applyBorder="1" applyAlignment="1">
      <alignment horizontal="center" vertical="center"/>
    </xf>
    <xf numFmtId="3" fontId="15" fillId="4" borderId="1" xfId="0" applyFont="1" applyFill="1" applyBorder="1" applyAlignment="1">
      <alignment horizontal="center" vertical="center"/>
    </xf>
    <xf numFmtId="3" fontId="15" fillId="4" borderId="0" xfId="0" applyFont="1" applyFill="1" applyAlignment="1">
      <alignment horizontal="center" vertical="center"/>
    </xf>
    <xf numFmtId="3" fontId="15" fillId="6" borderId="0" xfId="0" applyFont="1" applyFill="1" applyAlignment="1">
      <alignment horizontal="center" vertical="center"/>
    </xf>
    <xf numFmtId="3" fontId="15" fillId="6" borderId="1" xfId="0" applyFont="1" applyFill="1" applyBorder="1" applyAlignment="1">
      <alignment horizontal="center" vertical="center"/>
    </xf>
    <xf numFmtId="3" fontId="12" fillId="6" borderId="2" xfId="0" applyFont="1" applyFill="1" applyBorder="1" applyAlignment="1">
      <alignment horizontal="center" vertical="center"/>
    </xf>
    <xf numFmtId="3" fontId="12" fillId="6" borderId="0" xfId="0" applyFont="1" applyFill="1" applyAlignment="1">
      <alignment horizontal="center" vertical="center"/>
    </xf>
    <xf numFmtId="3" fontId="12" fillId="4" borderId="0" xfId="0" applyFont="1" applyFill="1" applyAlignment="1">
      <alignment horizontal="center" vertical="center"/>
    </xf>
    <xf numFmtId="3" fontId="12" fillId="6" borderId="1" xfId="0" applyFont="1" applyFill="1" applyBorder="1" applyAlignment="1">
      <alignment horizontal="center" vertical="center"/>
    </xf>
    <xf numFmtId="3" fontId="6" fillId="4" borderId="0" xfId="0" applyFont="1" applyFill="1" applyAlignment="1">
      <alignment horizontal="center" vertical="center"/>
    </xf>
    <xf numFmtId="3" fontId="6" fillId="0" borderId="3" xfId="0" applyFont="1" applyBorder="1" applyAlignment="1">
      <alignment horizontal="center" vertical="center"/>
    </xf>
    <xf numFmtId="3" fontId="4" fillId="0" borderId="0" xfId="0" applyFont="1" applyAlignment="1">
      <alignment horizontal="center" vertical="center"/>
    </xf>
    <xf numFmtId="3" fontId="17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12" fillId="0" borderId="2" xfId="0" applyFont="1" applyBorder="1" applyAlignment="1">
      <alignment horizontal="center" vertical="center"/>
    </xf>
    <xf numFmtId="3" fontId="23" fillId="5" borderId="3" xfId="0" applyFont="1" applyFill="1" applyBorder="1" applyAlignment="1">
      <alignment horizontal="center" vertical="center"/>
    </xf>
    <xf numFmtId="3" fontId="20" fillId="5" borderId="0" xfId="0" applyFont="1" applyFill="1" applyAlignment="1">
      <alignment horizontal="center" vertical="center"/>
    </xf>
    <xf numFmtId="3" fontId="0" fillId="5" borderId="0" xfId="0" applyFill="1" applyAlignment="1">
      <alignment horizontal="center" vertical="center"/>
    </xf>
    <xf numFmtId="3" fontId="23" fillId="5" borderId="0" xfId="0" applyFont="1" applyFill="1" applyAlignment="1">
      <alignment horizontal="center" vertical="center"/>
    </xf>
    <xf numFmtId="3" fontId="23" fillId="7" borderId="1" xfId="0" applyFont="1" applyFill="1" applyBorder="1" applyAlignment="1">
      <alignment horizontal="center" vertical="center"/>
    </xf>
    <xf numFmtId="3" fontId="0" fillId="0" borderId="2" xfId="0" applyBorder="1" applyAlignment="1">
      <alignment horizontal="center" vertical="center"/>
    </xf>
    <xf numFmtId="3" fontId="23" fillId="0" borderId="3" xfId="0" applyFont="1" applyBorder="1" applyAlignment="1">
      <alignment horizontal="center" vertical="center"/>
    </xf>
    <xf numFmtId="3" fontId="20" fillId="0" borderId="0" xfId="0" applyFont="1" applyAlignment="1">
      <alignment horizontal="center" vertical="center"/>
    </xf>
    <xf numFmtId="3" fontId="22" fillId="0" borderId="0" xfId="0" applyFont="1" applyAlignment="1">
      <alignment horizontal="center" vertical="center"/>
    </xf>
    <xf numFmtId="3" fontId="23" fillId="0" borderId="0" xfId="0" applyFont="1" applyAlignment="1">
      <alignment horizontal="center" vertical="center"/>
    </xf>
    <xf numFmtId="3" fontId="23" fillId="0" borderId="1" xfId="0" applyFont="1" applyBorder="1" applyAlignment="1">
      <alignment horizontal="center" vertical="center"/>
    </xf>
    <xf numFmtId="3" fontId="20" fillId="5" borderId="1" xfId="0" applyFont="1" applyFill="1" applyBorder="1" applyAlignment="1">
      <alignment horizontal="center" vertical="center"/>
    </xf>
    <xf numFmtId="3" fontId="0" fillId="5" borderId="1" xfId="0" applyFill="1" applyBorder="1" applyAlignment="1">
      <alignment horizontal="center" vertical="center"/>
    </xf>
    <xf numFmtId="3" fontId="23" fillId="5" borderId="1" xfId="0" applyFont="1" applyFill="1" applyBorder="1" applyAlignment="1">
      <alignment horizontal="center" vertical="center"/>
    </xf>
    <xf numFmtId="3" fontId="0" fillId="0" borderId="5" xfId="0" applyBorder="1" applyAlignment="1">
      <alignment horizontal="center" vertical="center"/>
    </xf>
    <xf numFmtId="3" fontId="0" fillId="0" borderId="6" xfId="0" applyBorder="1" applyAlignment="1">
      <alignment horizontal="center" vertical="center"/>
    </xf>
    <xf numFmtId="3" fontId="23" fillId="5" borderId="4" xfId="0" applyFont="1" applyFill="1" applyBorder="1" applyAlignment="1">
      <alignment horizontal="center" vertical="center"/>
    </xf>
    <xf numFmtId="3" fontId="1" fillId="3" borderId="3" xfId="0" applyFont="1" applyFill="1" applyBorder="1" applyAlignment="1">
      <alignment horizontal="center" vertical="center"/>
    </xf>
    <xf numFmtId="3" fontId="1" fillId="3" borderId="1" xfId="0" applyFont="1" applyFill="1" applyBorder="1" applyAlignment="1">
      <alignment horizontal="center" vertical="center"/>
    </xf>
    <xf numFmtId="3" fontId="1" fillId="3" borderId="2" xfId="0" applyFont="1" applyFill="1" applyBorder="1" applyAlignment="1">
      <alignment horizontal="center" vertical="center"/>
    </xf>
    <xf numFmtId="3" fontId="12" fillId="0" borderId="0" xfId="0" applyFont="1" applyAlignment="1">
      <alignment horizontal="center" vertical="center"/>
    </xf>
    <xf numFmtId="3" fontId="12" fillId="0" borderId="1" xfId="0" applyFont="1" applyBorder="1" applyAlignment="1">
      <alignment horizontal="center" vertical="center"/>
    </xf>
    <xf numFmtId="3" fontId="6" fillId="0" borderId="2" xfId="0" applyFont="1" applyBorder="1" applyAlignment="1">
      <alignment horizontal="center" vertical="center"/>
    </xf>
    <xf numFmtId="3" fontId="12" fillId="4" borderId="3" xfId="0" applyFont="1" applyFill="1" applyBorder="1" applyAlignment="1">
      <alignment horizontal="center" vertical="center"/>
    </xf>
    <xf numFmtId="3" fontId="12" fillId="4" borderId="1" xfId="0" applyFont="1" applyFill="1" applyBorder="1" applyAlignment="1">
      <alignment horizontal="center" vertical="center"/>
    </xf>
    <xf numFmtId="3" fontId="6" fillId="0" borderId="1" xfId="0" applyFont="1" applyBorder="1" applyAlignment="1">
      <alignment horizontal="center" vertical="center"/>
    </xf>
    <xf numFmtId="3" fontId="12" fillId="0" borderId="3" xfId="0" applyFont="1" applyBorder="1" applyAlignment="1">
      <alignment horizontal="center" vertical="center"/>
    </xf>
    <xf numFmtId="3" fontId="15" fillId="0" borderId="1" xfId="0" applyFont="1" applyBorder="1" applyAlignment="1">
      <alignment horizontal="center" vertical="center"/>
    </xf>
    <xf numFmtId="3" fontId="7" fillId="3" borderId="3" xfId="0" applyFont="1" applyFill="1" applyBorder="1" applyAlignment="1">
      <alignment horizontal="center" vertical="center"/>
    </xf>
    <xf numFmtId="3" fontId="7" fillId="3" borderId="1" xfId="0" applyFont="1" applyFill="1" applyBorder="1" applyAlignment="1">
      <alignment horizontal="center" vertical="center"/>
    </xf>
    <xf numFmtId="3" fontId="24" fillId="3" borderId="1" xfId="0" applyFont="1" applyFill="1" applyBorder="1" applyAlignment="1">
      <alignment horizontal="center" vertical="center"/>
    </xf>
    <xf numFmtId="3" fontId="4" fillId="0" borderId="1" xfId="0" applyFont="1" applyBorder="1" applyAlignment="1">
      <alignment horizontal="center" vertical="center"/>
    </xf>
    <xf numFmtId="3" fontId="15" fillId="0" borderId="0" xfId="0" applyFont="1" applyAlignment="1">
      <alignment horizontal="center" vertical="center"/>
    </xf>
    <xf numFmtId="3" fontId="7" fillId="3" borderId="2" xfId="0" applyFont="1" applyFill="1" applyBorder="1" applyAlignment="1">
      <alignment horizontal="center" vertical="center"/>
    </xf>
    <xf numFmtId="3" fontId="5" fillId="0" borderId="2" xfId="0" applyFont="1" applyBorder="1" applyAlignment="1">
      <alignment horizontal="center" vertical="center"/>
    </xf>
    <xf numFmtId="3" fontId="24" fillId="3" borderId="0" xfId="0" applyFont="1" applyFill="1" applyAlignment="1">
      <alignment horizontal="center" vertical="center"/>
    </xf>
    <xf numFmtId="3" fontId="14" fillId="4" borderId="0" xfId="0" applyFont="1" applyFill="1" applyAlignment="1">
      <alignment horizontal="center" vertical="center"/>
    </xf>
    <xf numFmtId="3" fontId="0" fillId="0" borderId="3" xfId="0" applyBorder="1" applyAlignment="1">
      <alignment horizontal="center" vertical="center"/>
    </xf>
    <xf numFmtId="1" fontId="23" fillId="5" borderId="0" xfId="0" applyNumberFormat="1" applyFont="1" applyFill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3" fontId="20" fillId="7" borderId="1" xfId="0" applyFont="1" applyFill="1" applyBorder="1" applyAlignment="1">
      <alignment horizontal="center" vertical="center"/>
    </xf>
    <xf numFmtId="3" fontId="22" fillId="0" borderId="1" xfId="0" applyFont="1" applyBorder="1" applyAlignment="1">
      <alignment horizontal="center" vertical="center"/>
    </xf>
    <xf numFmtId="3" fontId="0" fillId="7" borderId="1" xfId="0" applyFill="1" applyBorder="1" applyAlignment="1">
      <alignment horizontal="center" vertical="center"/>
    </xf>
    <xf numFmtId="3" fontId="5" fillId="0" borderId="1" xfId="0" applyFont="1" applyBorder="1" applyAlignment="1">
      <alignment horizontal="left" vertical="center"/>
    </xf>
    <xf numFmtId="3" fontId="17" fillId="0" borderId="1" xfId="0" applyFont="1" applyBorder="1" applyAlignment="1">
      <alignment horizontal="left" vertical="center"/>
    </xf>
    <xf numFmtId="3" fontId="28" fillId="0" borderId="0" xfId="2" applyAlignment="1">
      <alignment vertical="center"/>
    </xf>
    <xf numFmtId="3" fontId="1" fillId="0" borderId="1" xfId="0" applyFont="1" applyBorder="1" applyAlignment="1">
      <alignment horizontal="center" vertical="center"/>
    </xf>
    <xf numFmtId="3" fontId="3" fillId="2" borderId="9" xfId="0" applyFont="1" applyFill="1" applyBorder="1" applyAlignment="1">
      <alignment horizontal="center" vertical="center"/>
    </xf>
    <xf numFmtId="49" fontId="1" fillId="3" borderId="0" xfId="0" applyNumberFormat="1" applyFont="1" applyFill="1" applyAlignment="1">
      <alignment horizontal="left" vertical="center"/>
    </xf>
    <xf numFmtId="4" fontId="1" fillId="0" borderId="1" xfId="0" applyNumberFormat="1" applyFont="1" applyBorder="1" applyAlignment="1">
      <alignment horizontal="right" vertical="center"/>
    </xf>
    <xf numFmtId="3" fontId="2" fillId="3" borderId="1" xfId="0" applyFont="1" applyFill="1" applyBorder="1" applyAlignment="1">
      <alignment horizontal="left" vertical="center"/>
    </xf>
    <xf numFmtId="3" fontId="26" fillId="3" borderId="1" xfId="0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horizontal="right" vertical="center"/>
    </xf>
    <xf numFmtId="164" fontId="1" fillId="3" borderId="10" xfId="0" applyNumberFormat="1" applyFont="1" applyFill="1" applyBorder="1" applyAlignment="1">
      <alignment horizontal="right" vertical="center"/>
    </xf>
    <xf numFmtId="3" fontId="27" fillId="3" borderId="1" xfId="0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horizontal="right" vertical="center"/>
    </xf>
    <xf numFmtId="164" fontId="7" fillId="3" borderId="10" xfId="0" applyNumberFormat="1" applyFont="1" applyFill="1" applyBorder="1" applyAlignment="1">
      <alignment horizontal="right" vertical="center"/>
    </xf>
    <xf numFmtId="164" fontId="12" fillId="0" borderId="10" xfId="0" applyNumberFormat="1" applyFont="1" applyBorder="1" applyAlignment="1">
      <alignment horizontal="right" vertical="center"/>
    </xf>
    <xf numFmtId="3" fontId="4" fillId="0" borderId="0" xfId="0" applyFont="1" applyAlignment="1">
      <alignment horizontal="right" vertical="center"/>
    </xf>
    <xf numFmtId="164" fontId="4" fillId="0" borderId="10" xfId="0" applyNumberFormat="1" applyFont="1" applyBorder="1" applyAlignment="1">
      <alignment horizontal="right" vertical="center"/>
    </xf>
    <xf numFmtId="3" fontId="29" fillId="0" borderId="0" xfId="0" applyFont="1" applyAlignment="1">
      <alignment vertical="center"/>
    </xf>
    <xf numFmtId="164" fontId="5" fillId="8" borderId="1" xfId="0" applyNumberFormat="1" applyFont="1" applyFill="1" applyBorder="1" applyAlignment="1">
      <alignment horizontal="right" vertical="center"/>
    </xf>
    <xf numFmtId="164" fontId="5" fillId="8" borderId="10" xfId="0" applyNumberFormat="1" applyFont="1" applyFill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3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/>
    </xf>
    <xf numFmtId="164" fontId="5" fillId="4" borderId="0" xfId="0" applyNumberFormat="1" applyFont="1" applyFill="1" applyAlignment="1">
      <alignment horizontal="right" vertical="center"/>
    </xf>
    <xf numFmtId="164" fontId="5" fillId="4" borderId="10" xfId="0" applyNumberFormat="1" applyFont="1" applyFill="1" applyBorder="1" applyAlignment="1">
      <alignment horizontal="right" vertical="center"/>
    </xf>
    <xf numFmtId="1" fontId="5" fillId="4" borderId="0" xfId="0" applyNumberFormat="1" applyFont="1" applyFill="1" applyAlignment="1">
      <alignment horizontal="right" vertical="center"/>
    </xf>
    <xf numFmtId="1" fontId="5" fillId="4" borderId="10" xfId="0" applyNumberFormat="1" applyFont="1" applyFill="1" applyBorder="1" applyAlignment="1">
      <alignment horizontal="right" vertical="center"/>
    </xf>
    <xf numFmtId="3" fontId="13" fillId="0" borderId="0" xfId="0" applyFont="1" applyAlignment="1">
      <alignment vertical="center"/>
    </xf>
    <xf numFmtId="49" fontId="1" fillId="3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18" fillId="0" borderId="1" xfId="0" applyNumberFormat="1" applyFont="1" applyBorder="1" applyAlignment="1">
      <alignment horizontal="left"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left" vertical="center"/>
    </xf>
    <xf numFmtId="49" fontId="2" fillId="3" borderId="0" xfId="0" applyNumberFormat="1" applyFont="1" applyFill="1" applyAlignment="1">
      <alignment horizontal="left" vertical="center"/>
    </xf>
    <xf numFmtId="3" fontId="1" fillId="2" borderId="1" xfId="0" applyFont="1" applyFill="1" applyBorder="1" applyAlignment="1">
      <alignment horizontal="left" vertical="center"/>
    </xf>
    <xf numFmtId="3" fontId="2" fillId="2" borderId="1" xfId="0" applyFont="1" applyFill="1" applyBorder="1" applyAlignment="1">
      <alignment horizontal="left" vertical="center"/>
    </xf>
    <xf numFmtId="3" fontId="3" fillId="3" borderId="1" xfId="0" applyFont="1" applyFill="1" applyBorder="1" applyAlignment="1">
      <alignment vertical="center"/>
    </xf>
    <xf numFmtId="3" fontId="5" fillId="3" borderId="1" xfId="0" applyFont="1" applyFill="1" applyBorder="1" applyAlignment="1">
      <alignment vertical="center"/>
    </xf>
    <xf numFmtId="0" fontId="7" fillId="0" borderId="0" xfId="0" applyNumberFormat="1" applyFont="1" applyAlignment="1">
      <alignment horizontal="left" vertical="center"/>
    </xf>
    <xf numFmtId="3" fontId="0" fillId="0" borderId="0" xfId="0" applyAlignment="1">
      <alignment horizontal="left" vertical="center"/>
    </xf>
    <xf numFmtId="3" fontId="9" fillId="0" borderId="0" xfId="0" applyFont="1" applyAlignment="1">
      <alignment horizontal="left" vertical="center"/>
    </xf>
    <xf numFmtId="3" fontId="17" fillId="0" borderId="0" xfId="0" applyFont="1" applyAlignment="1">
      <alignment horizontal="left" vertical="center"/>
    </xf>
    <xf numFmtId="3" fontId="4" fillId="0" borderId="1" xfId="0" applyFont="1" applyBorder="1" applyAlignment="1">
      <alignment horizontal="left" vertical="center"/>
    </xf>
    <xf numFmtId="3" fontId="0" fillId="0" borderId="3" xfId="0" applyBorder="1" applyAlignment="1">
      <alignment vertical="center"/>
    </xf>
    <xf numFmtId="3" fontId="0" fillId="0" borderId="11" xfId="0" applyBorder="1" applyAlignment="1">
      <alignment vertical="center"/>
    </xf>
    <xf numFmtId="3" fontId="13" fillId="0" borderId="11" xfId="0" applyFont="1" applyBorder="1" applyAlignment="1">
      <alignment vertical="center"/>
    </xf>
    <xf numFmtId="3" fontId="0" fillId="0" borderId="12" xfId="0" applyBorder="1" applyAlignment="1">
      <alignment vertical="center"/>
    </xf>
    <xf numFmtId="3" fontId="0" fillId="0" borderId="13" xfId="0" applyBorder="1" applyAlignment="1">
      <alignment vertical="center"/>
    </xf>
    <xf numFmtId="3" fontId="1" fillId="0" borderId="0" xfId="0" applyFont="1" applyAlignment="1">
      <alignment vertical="center"/>
    </xf>
  </cellXfs>
  <cellStyles count="3">
    <cellStyle name="Hyperlink" xfId="2" builtinId="8"/>
    <cellStyle name="Normal 10 2" xfId="1" xr:uid="{9C0EADBC-53DD-475A-AE95-91FA927B2A8A}"/>
    <cellStyle name="Standaard" xfId="0" builtinId="0"/>
  </cellStyles>
  <dxfs count="0"/>
  <tableStyles count="0" defaultTableStyle="TableStyleMedium2" defaultPivotStyle="PivotStyleLight16"/>
  <colors>
    <mruColors>
      <color rgb="FFFFFFCC"/>
      <color rgb="FFFFFFAF"/>
      <color rgb="FFF4ECBF"/>
      <color rgb="FF99CCFF"/>
      <color rgb="FF63BE30"/>
      <color rgb="FFDCE288"/>
      <color rgb="FFAEE9A9"/>
      <color rgb="FFBEDFF4"/>
      <color rgb="FF82C2E9"/>
      <color rgb="FF3ABE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kb.nl/werkgroepen/benchmarking/" TargetMode="External"/><Relationship Id="rId3" Type="http://schemas.openxmlformats.org/officeDocument/2006/relationships/hyperlink" Target="mailto:p.j.berkers@tue.nl" TargetMode="External"/><Relationship Id="rId7" Type="http://schemas.openxmlformats.org/officeDocument/2006/relationships/hyperlink" Target="mailto:s.wijnands-stok@tudelft.nl" TargetMode="External"/><Relationship Id="rId2" Type="http://schemas.openxmlformats.org/officeDocument/2006/relationships/hyperlink" Target="mailto:n.d.a.m.broeders-goos@tilburguniversity.edu" TargetMode="External"/><Relationship Id="rId1" Type="http://schemas.openxmlformats.org/officeDocument/2006/relationships/hyperlink" Target="mailto:ivo.zelis@maastrichtuniversity.nl" TargetMode="External"/><Relationship Id="rId6" Type="http://schemas.openxmlformats.org/officeDocument/2006/relationships/hyperlink" Target="mailto:i.f.j.debruyne@uu.nl" TargetMode="External"/><Relationship Id="rId5" Type="http://schemas.openxmlformats.org/officeDocument/2006/relationships/hyperlink" Target="mailto:p.j.van.rees@rug.nl" TargetMode="External"/><Relationship Id="rId4" Type="http://schemas.openxmlformats.org/officeDocument/2006/relationships/hyperlink" Target="mailto:a.vanweerden@uu.nl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workbookViewId="0">
      <pane ySplit="1" topLeftCell="A2" activePane="bottomLeft" state="frozen"/>
      <selection pane="bottomLeft" activeCell="B11" sqref="B11"/>
    </sheetView>
  </sheetViews>
  <sheetFormatPr defaultColWidth="16.875" defaultRowHeight="15" customHeight="1" x14ac:dyDescent="0.35"/>
  <cols>
    <col min="1" max="1" width="4" style="14" customWidth="1"/>
    <col min="2" max="2" width="39.875" style="14" customWidth="1"/>
    <col min="3" max="16" width="16.875" style="14" customWidth="1"/>
    <col min="17" max="16384" width="16.875" style="14"/>
  </cols>
  <sheetData>
    <row r="1" spans="1:17" ht="26.25" customHeight="1" x14ac:dyDescent="0.35">
      <c r="A1" s="149"/>
      <c r="B1" s="150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7</v>
      </c>
      <c r="J1" s="19" t="s">
        <v>8</v>
      </c>
      <c r="K1" s="19" t="s">
        <v>9</v>
      </c>
      <c r="L1" s="19" t="s">
        <v>10</v>
      </c>
      <c r="M1" s="19" t="s">
        <v>11</v>
      </c>
      <c r="N1" s="19" t="s">
        <v>12</v>
      </c>
      <c r="O1" s="19" t="s">
        <v>13</v>
      </c>
      <c r="P1" s="19" t="s">
        <v>14</v>
      </c>
      <c r="Q1" s="13"/>
    </row>
    <row r="2" spans="1:17" ht="26.25" customHeight="1" x14ac:dyDescent="0.35">
      <c r="A2" s="151"/>
      <c r="B2" s="43" t="s">
        <v>15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9"/>
    </row>
    <row r="3" spans="1:17" ht="14.25" customHeight="1" x14ac:dyDescent="0.35">
      <c r="A3" s="7"/>
      <c r="B3" s="163" t="s">
        <v>234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</row>
    <row r="4" spans="1:17" ht="14.25" customHeight="1" x14ac:dyDescent="0.35">
      <c r="A4" s="7"/>
      <c r="B4" s="7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9"/>
    </row>
    <row r="5" spans="1:17" ht="14.25" customHeight="1" x14ac:dyDescent="0.35">
      <c r="A5" s="7"/>
      <c r="B5" s="8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 t="s">
        <v>23</v>
      </c>
      <c r="J5" s="11" t="s">
        <v>24</v>
      </c>
      <c r="K5" s="11" t="s">
        <v>25</v>
      </c>
      <c r="L5" s="11" t="s">
        <v>26</v>
      </c>
      <c r="M5" s="11" t="s">
        <v>27</v>
      </c>
      <c r="N5" s="11" t="s">
        <v>28</v>
      </c>
      <c r="O5" s="11" t="s">
        <v>29</v>
      </c>
      <c r="P5" s="11" t="s">
        <v>30</v>
      </c>
      <c r="Q5" s="9"/>
    </row>
    <row r="6" spans="1:17" ht="14.25" customHeight="1" x14ac:dyDescent="0.35">
      <c r="A6" s="7"/>
      <c r="B6" s="8" t="s">
        <v>31</v>
      </c>
      <c r="C6" s="1"/>
      <c r="D6" s="1" t="s">
        <v>32</v>
      </c>
      <c r="E6" s="1"/>
      <c r="F6" s="1" t="s">
        <v>33</v>
      </c>
      <c r="G6" s="1" t="s">
        <v>34</v>
      </c>
      <c r="H6" s="1" t="s">
        <v>35</v>
      </c>
      <c r="I6" s="1"/>
      <c r="J6" s="1" t="s">
        <v>36</v>
      </c>
      <c r="K6" s="1" t="s">
        <v>37</v>
      </c>
      <c r="L6" s="1"/>
      <c r="M6" s="1" t="s">
        <v>38</v>
      </c>
      <c r="N6" s="11"/>
      <c r="O6" s="1"/>
      <c r="P6" s="1" t="s">
        <v>39</v>
      </c>
      <c r="Q6" s="9"/>
    </row>
    <row r="7" spans="1:17" ht="14.25" customHeight="1" x14ac:dyDescent="0.35">
      <c r="A7" s="7"/>
      <c r="B7" s="8" t="s">
        <v>40</v>
      </c>
      <c r="C7" s="12" t="s">
        <v>41</v>
      </c>
      <c r="D7" s="12" t="s">
        <v>42</v>
      </c>
      <c r="E7" s="12" t="s">
        <v>43</v>
      </c>
      <c r="F7" s="12" t="s">
        <v>44</v>
      </c>
      <c r="G7" s="12" t="s">
        <v>45</v>
      </c>
      <c r="H7" s="12" t="s">
        <v>46</v>
      </c>
      <c r="I7" s="12" t="s">
        <v>47</v>
      </c>
      <c r="J7" s="12" t="s">
        <v>48</v>
      </c>
      <c r="K7" s="12" t="s">
        <v>49</v>
      </c>
      <c r="L7" s="12" t="s">
        <v>50</v>
      </c>
      <c r="M7" s="12" t="s">
        <v>51</v>
      </c>
      <c r="N7" s="12" t="s">
        <v>52</v>
      </c>
      <c r="O7" s="12" t="s">
        <v>53</v>
      </c>
      <c r="P7" s="12" t="s">
        <v>54</v>
      </c>
      <c r="Q7" s="9"/>
    </row>
    <row r="8" spans="1:17" ht="13.5" customHeight="1" x14ac:dyDescent="0.35">
      <c r="A8" s="9"/>
      <c r="B8" s="15"/>
      <c r="C8" s="13"/>
      <c r="D8" s="13"/>
      <c r="E8" s="13"/>
      <c r="F8" s="13"/>
      <c r="G8" s="13"/>
      <c r="H8" s="13"/>
      <c r="I8" s="12"/>
      <c r="J8" s="153"/>
      <c r="K8" s="13"/>
      <c r="L8" s="13"/>
      <c r="M8" s="13"/>
      <c r="N8" s="13"/>
      <c r="O8" s="13"/>
      <c r="P8" s="13"/>
      <c r="Q8" s="9"/>
    </row>
    <row r="9" spans="1:17" ht="13.5" customHeight="1" x14ac:dyDescent="0.35">
      <c r="A9" s="9"/>
      <c r="B9" s="15"/>
      <c r="C9" s="13"/>
      <c r="D9" s="13"/>
      <c r="E9" s="13"/>
      <c r="F9" s="11" t="s">
        <v>55</v>
      </c>
      <c r="G9" s="11"/>
      <c r="H9" s="13"/>
      <c r="I9" s="11"/>
      <c r="J9" s="11" t="s">
        <v>56</v>
      </c>
      <c r="K9" s="13"/>
      <c r="L9" s="13"/>
      <c r="M9" s="13"/>
      <c r="N9" s="154"/>
      <c r="O9" s="13"/>
      <c r="P9" s="13"/>
      <c r="Q9" s="9"/>
    </row>
    <row r="10" spans="1:17" ht="13.5" customHeight="1" x14ac:dyDescent="0.35">
      <c r="A10" s="9"/>
      <c r="B10" s="15"/>
      <c r="C10" s="13"/>
      <c r="D10" s="13"/>
      <c r="E10" s="13"/>
      <c r="F10" s="12" t="s">
        <v>57</v>
      </c>
      <c r="G10" s="1"/>
      <c r="H10" s="13"/>
      <c r="I10" s="1"/>
      <c r="J10" s="1" t="s">
        <v>58</v>
      </c>
      <c r="K10" s="13"/>
      <c r="L10" s="13"/>
      <c r="M10" s="13"/>
      <c r="N10" s="154"/>
      <c r="O10" s="13"/>
      <c r="P10" s="13"/>
      <c r="Q10" s="9"/>
    </row>
    <row r="11" spans="1:17" ht="13.5" customHeight="1" x14ac:dyDescent="0.35">
      <c r="A11" s="9"/>
      <c r="B11" s="15"/>
      <c r="C11" s="13"/>
      <c r="D11" s="13"/>
      <c r="E11" s="13"/>
      <c r="F11" s="154"/>
      <c r="G11" s="12"/>
      <c r="H11" s="13"/>
      <c r="I11" s="12"/>
      <c r="J11" s="12" t="s">
        <v>59</v>
      </c>
      <c r="K11" s="13"/>
      <c r="L11" s="13"/>
      <c r="M11" s="13"/>
      <c r="N11" s="155"/>
      <c r="O11" s="13"/>
      <c r="P11" s="13"/>
      <c r="Q11" s="9"/>
    </row>
    <row r="12" spans="1:17" ht="13.5" customHeight="1" x14ac:dyDescent="0.35">
      <c r="A12" s="9"/>
      <c r="B12" s="15"/>
      <c r="C12" s="13"/>
      <c r="D12" s="13"/>
      <c r="E12" s="13"/>
      <c r="F12" s="11" t="s">
        <v>60</v>
      </c>
      <c r="G12" s="13"/>
      <c r="H12" s="13"/>
      <c r="I12" s="13"/>
      <c r="J12" s="13"/>
      <c r="K12" s="13"/>
      <c r="L12" s="13"/>
      <c r="M12" s="13"/>
      <c r="N12" s="154"/>
      <c r="O12" s="13"/>
      <c r="P12" s="13"/>
      <c r="Q12" s="9"/>
    </row>
    <row r="13" spans="1:17" ht="13.5" customHeight="1" x14ac:dyDescent="0.35">
      <c r="A13" s="9"/>
      <c r="B13" s="15"/>
      <c r="C13" s="13"/>
      <c r="D13" s="13"/>
      <c r="E13" s="13"/>
      <c r="F13" s="12" t="s">
        <v>61</v>
      </c>
      <c r="G13" s="11"/>
      <c r="H13" s="13"/>
      <c r="I13" s="154"/>
      <c r="J13" s="13"/>
      <c r="K13" s="13"/>
      <c r="L13" s="13"/>
      <c r="M13" s="13"/>
      <c r="N13" s="154"/>
      <c r="O13" s="13"/>
      <c r="P13" s="13"/>
      <c r="Q13" s="9"/>
    </row>
    <row r="14" spans="1:17" ht="13.5" customHeight="1" x14ac:dyDescent="0.35">
      <c r="A14" s="9"/>
      <c r="B14" s="15"/>
      <c r="C14" s="9"/>
      <c r="D14" s="9"/>
      <c r="E14" s="9"/>
      <c r="G14" s="13"/>
      <c r="H14" s="13"/>
      <c r="J14" s="13"/>
      <c r="K14" s="13"/>
      <c r="L14" s="13"/>
      <c r="M14" s="13"/>
      <c r="N14" s="13"/>
      <c r="O14" s="13"/>
      <c r="P14" s="9"/>
      <c r="Q14" s="9"/>
    </row>
    <row r="15" spans="1:17" ht="13.5" customHeight="1" x14ac:dyDescent="0.35">
      <c r="A15" s="9"/>
      <c r="B15" s="15"/>
      <c r="C15" s="9"/>
      <c r="D15" s="9"/>
      <c r="E15" s="9"/>
      <c r="G15" s="13"/>
      <c r="H15" s="13"/>
      <c r="I15" s="13"/>
      <c r="J15" s="13"/>
      <c r="K15" s="13"/>
      <c r="L15" s="13"/>
      <c r="M15" s="13"/>
      <c r="N15" s="13"/>
      <c r="O15" s="13"/>
      <c r="P15" s="9"/>
      <c r="Q15" s="9"/>
    </row>
    <row r="16" spans="1:17" ht="13.5" customHeight="1" x14ac:dyDescent="0.35">
      <c r="A16" s="9"/>
      <c r="B16" s="15"/>
      <c r="C16" s="9"/>
      <c r="D16" s="9"/>
      <c r="E16" s="9"/>
      <c r="G16" s="9"/>
      <c r="H16" s="13"/>
      <c r="I16" s="13"/>
      <c r="J16" s="13"/>
      <c r="K16" s="13"/>
      <c r="L16" s="13"/>
      <c r="M16" s="13"/>
      <c r="N16" s="13"/>
      <c r="O16" s="13"/>
      <c r="P16" s="9"/>
      <c r="Q16" s="9"/>
    </row>
    <row r="17" spans="1:17" ht="13.5" customHeight="1" x14ac:dyDescent="0.35">
      <c r="A17" s="9"/>
      <c r="B17" s="15"/>
      <c r="C17" s="9"/>
      <c r="D17" s="9"/>
      <c r="E17" s="9"/>
      <c r="G17" s="9"/>
      <c r="H17" s="13"/>
      <c r="I17" s="13"/>
      <c r="J17" s="13"/>
      <c r="K17" s="13"/>
      <c r="L17" s="13"/>
      <c r="M17" s="13"/>
      <c r="N17" s="9"/>
      <c r="O17" s="13"/>
      <c r="P17" s="9"/>
      <c r="Q17" s="9"/>
    </row>
    <row r="18" spans="1:17" ht="13.5" customHeight="1" x14ac:dyDescent="0.35">
      <c r="A18" s="9"/>
      <c r="B18" s="15" t="s">
        <v>62</v>
      </c>
      <c r="C18" s="4"/>
      <c r="D18" s="9"/>
      <c r="E18" s="9"/>
      <c r="F18" s="11"/>
      <c r="G18" s="9"/>
      <c r="H18" s="13"/>
      <c r="I18" s="13"/>
      <c r="J18" s="13"/>
      <c r="K18" s="13"/>
      <c r="L18" s="13"/>
      <c r="M18" s="13"/>
      <c r="N18" s="9"/>
      <c r="O18" s="13"/>
      <c r="P18" s="9"/>
      <c r="Q18" s="9"/>
    </row>
    <row r="19" spans="1:17" ht="13.5" customHeight="1" x14ac:dyDescent="0.35">
      <c r="A19" s="9"/>
      <c r="B19" s="15" t="s">
        <v>63</v>
      </c>
      <c r="C19" s="9"/>
      <c r="D19" s="9"/>
      <c r="E19" s="9"/>
      <c r="F19" s="12"/>
      <c r="G19" s="9"/>
      <c r="H19" s="13"/>
      <c r="I19" s="13"/>
      <c r="J19" s="9"/>
      <c r="K19" s="13"/>
      <c r="L19" s="13"/>
      <c r="M19" s="13"/>
      <c r="N19" s="9"/>
      <c r="O19" s="13"/>
      <c r="P19" s="9"/>
      <c r="Q19" s="9"/>
    </row>
    <row r="20" spans="1:17" ht="13.5" customHeight="1" x14ac:dyDescent="0.35">
      <c r="A20" s="9"/>
      <c r="B20" s="15" t="s">
        <v>64</v>
      </c>
      <c r="C20" s="9"/>
      <c r="D20" s="9"/>
      <c r="E20" s="9"/>
      <c r="F20" s="13"/>
      <c r="G20" s="9"/>
      <c r="H20" s="9"/>
      <c r="I20" s="13"/>
      <c r="J20" s="9"/>
      <c r="K20" s="9"/>
      <c r="L20" s="9"/>
      <c r="M20" s="9"/>
      <c r="N20" s="9"/>
      <c r="O20" s="9"/>
      <c r="P20" s="9"/>
      <c r="Q20" s="9"/>
    </row>
    <row r="21" spans="1:17" ht="13.5" customHeight="1" x14ac:dyDescent="0.35">
      <c r="A21" s="9"/>
      <c r="B21" s="114" t="s">
        <v>65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ht="12" customHeight="1" x14ac:dyDescent="0.35">
      <c r="A22" s="9"/>
      <c r="B22" s="15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ht="15" customHeight="1" x14ac:dyDescent="0.35">
      <c r="B23" s="15"/>
    </row>
  </sheetData>
  <hyperlinks>
    <hyperlink ref="H7" r:id="rId1" xr:uid="{00000000-0004-0000-0000-000004000000}"/>
    <hyperlink ref="K7" r:id="rId2" xr:uid="{00000000-0004-0000-0000-000007000000}"/>
    <hyperlink ref="M7" r:id="rId3" xr:uid="{00000000-0004-0000-0000-000009000000}"/>
    <hyperlink ref="F10" r:id="rId4" xr:uid="{00000000-0004-0000-0000-000011000000}"/>
    <hyperlink ref="D7" r:id="rId5" xr:uid="{A71F22D0-C571-4DD2-AD05-16C68CEECEDD}"/>
    <hyperlink ref="F13" r:id="rId6" xr:uid="{888B3443-50B0-4329-9F6D-88869DE0E532}"/>
    <hyperlink ref="L7" r:id="rId7" xr:uid="{B869639A-15B1-41CC-8B2F-7459F2CC7156}"/>
    <hyperlink ref="B21" r:id="rId8" xr:uid="{72E9A2BE-DF6A-4D47-9CC7-5C20B5D73DE4}"/>
  </hyperlinks>
  <pageMargins left="0.7" right="0.7" top="0.75" bottom="0.75" header="0" footer="0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F70D2-9BE9-460C-AE8C-A4BA786E13BD}">
  <dimension ref="A1:Q63"/>
  <sheetViews>
    <sheetView tabSelected="1" topLeftCell="C1" workbookViewId="0">
      <pane ySplit="1" topLeftCell="A47" activePane="bottomLeft" state="frozen"/>
      <selection pane="bottomLeft" activeCell="C4" sqref="C4:P61"/>
    </sheetView>
  </sheetViews>
  <sheetFormatPr defaultColWidth="16.875" defaultRowHeight="12" x14ac:dyDescent="0.35"/>
  <cols>
    <col min="1" max="1" width="9.5" style="14" customWidth="1"/>
    <col min="2" max="2" width="81.625" style="14" customWidth="1"/>
    <col min="3" max="16" width="13.375" style="14" customWidth="1"/>
    <col min="17" max="17" width="13.125" style="14" customWidth="1"/>
    <col min="18" max="16384" width="16.875" style="14"/>
  </cols>
  <sheetData>
    <row r="1" spans="1:17" ht="26.25" customHeight="1" x14ac:dyDescent="0.35">
      <c r="A1" s="16"/>
      <c r="B1" s="17"/>
      <c r="C1" s="18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7</v>
      </c>
      <c r="J1" s="19" t="s">
        <v>8</v>
      </c>
      <c r="K1" s="19" t="s">
        <v>9</v>
      </c>
      <c r="L1" s="19" t="s">
        <v>10</v>
      </c>
      <c r="M1" s="19" t="s">
        <v>11</v>
      </c>
      <c r="N1" s="19" t="s">
        <v>12</v>
      </c>
      <c r="O1" s="19" t="s">
        <v>13</v>
      </c>
      <c r="P1" s="20" t="s">
        <v>14</v>
      </c>
      <c r="Q1" s="21"/>
    </row>
    <row r="2" spans="1:17" ht="26.25" customHeight="1" x14ac:dyDescent="0.35">
      <c r="A2" s="22" t="s">
        <v>66</v>
      </c>
      <c r="B2" s="22" t="s">
        <v>67</v>
      </c>
      <c r="C2" s="86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8"/>
      <c r="Q2" s="24"/>
    </row>
    <row r="3" spans="1:17" ht="14.25" customHeight="1" x14ac:dyDescent="0.35">
      <c r="A3" s="25"/>
      <c r="B3" s="25"/>
      <c r="C3" s="64"/>
      <c r="D3" s="40"/>
      <c r="E3" s="40"/>
      <c r="F3" s="40"/>
      <c r="G3" s="40"/>
      <c r="H3" s="40"/>
      <c r="I3" s="40"/>
      <c r="J3" s="40"/>
      <c r="K3" s="40"/>
      <c r="L3" s="89"/>
      <c r="M3" s="40"/>
      <c r="N3" s="90"/>
      <c r="O3" s="40"/>
      <c r="P3" s="91"/>
      <c r="Q3" s="24"/>
    </row>
    <row r="4" spans="1:17" ht="14.25" customHeight="1" x14ac:dyDescent="0.35">
      <c r="A4" s="28" t="s">
        <v>68</v>
      </c>
      <c r="B4" s="28" t="s">
        <v>69</v>
      </c>
      <c r="C4" s="51">
        <v>995900</v>
      </c>
      <c r="D4" s="63">
        <v>869870</v>
      </c>
      <c r="E4" s="63">
        <v>839200</v>
      </c>
      <c r="F4" s="63">
        <v>1075297</v>
      </c>
      <c r="G4" s="60">
        <v>678143</v>
      </c>
      <c r="H4" s="63"/>
      <c r="I4" s="63">
        <v>509854</v>
      </c>
      <c r="J4" s="63">
        <v>850800</v>
      </c>
      <c r="K4" s="63">
        <v>309336.82899999997</v>
      </c>
      <c r="L4" s="61">
        <v>889658</v>
      </c>
      <c r="M4" s="63">
        <v>478800</v>
      </c>
      <c r="N4" s="62">
        <v>457500</v>
      </c>
      <c r="O4" s="62">
        <v>866811</v>
      </c>
      <c r="P4" s="59">
        <f>AVERAGE(C4:O4)</f>
        <v>735097.48574999999</v>
      </c>
      <c r="Q4" s="24"/>
    </row>
    <row r="5" spans="1:17" ht="14.25" customHeight="1" x14ac:dyDescent="0.35">
      <c r="A5" s="25"/>
      <c r="B5" s="25"/>
      <c r="C5" s="64"/>
      <c r="D5" s="40"/>
      <c r="E5" s="40"/>
      <c r="F5" s="40"/>
      <c r="G5" s="40"/>
      <c r="H5" s="40"/>
      <c r="I5" s="40"/>
      <c r="J5" s="40"/>
      <c r="K5" s="40"/>
      <c r="L5" s="89"/>
      <c r="M5" s="40"/>
      <c r="N5" s="90" t="s">
        <v>70</v>
      </c>
      <c r="O5" s="40"/>
      <c r="P5" s="91"/>
      <c r="Q5" s="24"/>
    </row>
    <row r="6" spans="1:17" ht="14.25" customHeight="1" x14ac:dyDescent="0.35">
      <c r="A6" s="28" t="s">
        <v>71</v>
      </c>
      <c r="B6" s="28" t="s">
        <v>72</v>
      </c>
      <c r="C6" s="51">
        <v>44785</v>
      </c>
      <c r="D6" s="52">
        <v>34047</v>
      </c>
      <c r="E6" s="63">
        <v>33520</v>
      </c>
      <c r="F6" s="52">
        <v>39116</v>
      </c>
      <c r="G6" s="60">
        <v>31949</v>
      </c>
      <c r="H6" s="60"/>
      <c r="I6" s="52">
        <v>24402</v>
      </c>
      <c r="J6" s="52">
        <v>31612</v>
      </c>
      <c r="K6" s="52">
        <v>19497</v>
      </c>
      <c r="L6" s="52">
        <v>26417</v>
      </c>
      <c r="M6" s="52">
        <v>13069</v>
      </c>
      <c r="N6" s="62">
        <v>12147</v>
      </c>
      <c r="O6" s="62">
        <v>13564</v>
      </c>
      <c r="P6" s="59">
        <f>AVERAGE(C6:O6)</f>
        <v>27010.416666666668</v>
      </c>
      <c r="Q6" s="24"/>
    </row>
    <row r="7" spans="1:17" ht="14.25" customHeight="1" x14ac:dyDescent="0.35">
      <c r="A7" s="25"/>
      <c r="B7" s="28"/>
      <c r="C7" s="64"/>
      <c r="D7" s="40"/>
      <c r="E7" s="40"/>
      <c r="F7" s="40"/>
      <c r="G7" s="40"/>
      <c r="H7" s="40"/>
      <c r="I7" s="40"/>
      <c r="J7" s="40"/>
      <c r="K7" s="40"/>
      <c r="L7" s="89"/>
      <c r="M7" s="40"/>
      <c r="N7" s="90"/>
      <c r="O7" s="40"/>
      <c r="P7" s="91"/>
      <c r="Q7" s="24"/>
    </row>
    <row r="8" spans="1:17" ht="14.25" customHeight="1" x14ac:dyDescent="0.35">
      <c r="A8" s="28" t="s">
        <v>73</v>
      </c>
      <c r="B8" s="28" t="s">
        <v>74</v>
      </c>
      <c r="C8" s="64"/>
      <c r="D8" s="40"/>
      <c r="E8" s="40"/>
      <c r="F8" s="40"/>
      <c r="G8" s="40"/>
      <c r="H8" s="40"/>
      <c r="I8" s="40"/>
      <c r="J8" s="40"/>
      <c r="K8" s="40"/>
      <c r="L8" s="89"/>
      <c r="M8" s="40"/>
      <c r="N8" s="90"/>
      <c r="O8" s="40"/>
      <c r="P8" s="91"/>
      <c r="Q8" s="24"/>
    </row>
    <row r="9" spans="1:17" ht="14.25" customHeight="1" x14ac:dyDescent="0.35">
      <c r="A9" s="25" t="s">
        <v>75</v>
      </c>
      <c r="B9" s="25" t="s">
        <v>76</v>
      </c>
      <c r="C9" s="92">
        <v>3630</v>
      </c>
      <c r="D9" s="93">
        <v>2783</v>
      </c>
      <c r="E9" s="63">
        <v>2931</v>
      </c>
      <c r="F9" s="52">
        <v>3901</v>
      </c>
      <c r="G9" s="60">
        <v>2659</v>
      </c>
      <c r="H9" s="60"/>
      <c r="I9" s="93">
        <v>2363.1999999999998</v>
      </c>
      <c r="J9" s="93">
        <v>1647</v>
      </c>
      <c r="K9" s="52">
        <v>1294.4680000000001</v>
      </c>
      <c r="L9" s="61">
        <v>4462</v>
      </c>
      <c r="M9" s="52">
        <v>2612.1999999999998</v>
      </c>
      <c r="N9" s="62">
        <v>2194</v>
      </c>
      <c r="O9" s="62">
        <v>3600</v>
      </c>
      <c r="P9" s="59">
        <f>AVERAGE(C9:O9)</f>
        <v>2839.739</v>
      </c>
      <c r="Q9" s="24"/>
    </row>
    <row r="10" spans="1:17" ht="14.25" customHeight="1" x14ac:dyDescent="0.35">
      <c r="A10" s="25" t="s">
        <v>77</v>
      </c>
      <c r="B10" s="25" t="s">
        <v>78</v>
      </c>
      <c r="C10" s="92"/>
      <c r="D10" s="93">
        <v>4118</v>
      </c>
      <c r="E10" s="63">
        <v>4720</v>
      </c>
      <c r="F10" s="52">
        <v>5005</v>
      </c>
      <c r="G10" s="52"/>
      <c r="H10" s="60"/>
      <c r="I10" s="93">
        <v>3568</v>
      </c>
      <c r="J10" s="93">
        <v>4195</v>
      </c>
      <c r="K10" s="52">
        <v>1294.4680000000001</v>
      </c>
      <c r="L10" s="52"/>
      <c r="M10" s="52"/>
      <c r="N10" s="62">
        <v>2194</v>
      </c>
      <c r="O10" s="55"/>
      <c r="P10" s="59">
        <f>AVERAGE(C10:O10)</f>
        <v>3584.924</v>
      </c>
      <c r="Q10" s="24"/>
    </row>
    <row r="11" spans="1:17" ht="14.25" customHeight="1" x14ac:dyDescent="0.35">
      <c r="A11" s="28"/>
      <c r="B11" s="28"/>
      <c r="C11" s="6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0" t="s">
        <v>70</v>
      </c>
      <c r="O11" s="94"/>
      <c r="P11" s="91"/>
      <c r="Q11" s="24"/>
    </row>
    <row r="12" spans="1:17" ht="14.25" customHeight="1" x14ac:dyDescent="0.35">
      <c r="A12" s="28" t="s">
        <v>79</v>
      </c>
      <c r="B12" s="28" t="s">
        <v>80</v>
      </c>
      <c r="C12" s="6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90" t="s">
        <v>70</v>
      </c>
      <c r="O12" s="40"/>
      <c r="P12" s="91"/>
      <c r="Q12" s="24"/>
    </row>
    <row r="13" spans="1:17" ht="14.25" customHeight="1" x14ac:dyDescent="0.35">
      <c r="A13" s="25" t="s">
        <v>81</v>
      </c>
      <c r="B13" s="25" t="s">
        <v>76</v>
      </c>
      <c r="C13" s="92">
        <v>4266</v>
      </c>
      <c r="D13" s="93">
        <v>3851</v>
      </c>
      <c r="E13" s="63">
        <v>3347</v>
      </c>
      <c r="F13" s="52">
        <v>5444</v>
      </c>
      <c r="G13" s="60">
        <v>3416</v>
      </c>
      <c r="H13" s="60"/>
      <c r="I13" s="93">
        <v>2750</v>
      </c>
      <c r="J13" s="93">
        <v>1523</v>
      </c>
      <c r="K13" s="52">
        <v>1655.9610000000002</v>
      </c>
      <c r="L13" s="52">
        <v>4990</v>
      </c>
      <c r="M13" s="52">
        <v>2714</v>
      </c>
      <c r="N13" s="62">
        <v>2384</v>
      </c>
      <c r="O13" s="52"/>
      <c r="P13" s="59">
        <f>AVERAGE(C13:O13)</f>
        <v>3303.723727272727</v>
      </c>
      <c r="Q13" s="24"/>
    </row>
    <row r="14" spans="1:17" ht="14.25" customHeight="1" x14ac:dyDescent="0.35">
      <c r="A14" s="25" t="s">
        <v>82</v>
      </c>
      <c r="B14" s="25" t="s">
        <v>78</v>
      </c>
      <c r="C14" s="92"/>
      <c r="D14" s="93">
        <v>5612</v>
      </c>
      <c r="E14" s="63">
        <v>5400</v>
      </c>
      <c r="F14" s="52">
        <v>7402</v>
      </c>
      <c r="G14" s="52"/>
      <c r="H14" s="60"/>
      <c r="I14" s="93">
        <v>4708</v>
      </c>
      <c r="J14" s="93">
        <v>4520</v>
      </c>
      <c r="K14" s="52">
        <v>1655.9610000000002</v>
      </c>
      <c r="L14" s="52"/>
      <c r="M14" s="52"/>
      <c r="N14" s="62">
        <v>2384</v>
      </c>
      <c r="O14" s="55"/>
      <c r="P14" s="59">
        <f>AVERAGE(C14:O14)</f>
        <v>4525.9944285714282</v>
      </c>
      <c r="Q14" s="24"/>
    </row>
    <row r="15" spans="1:17" ht="14.25" customHeight="1" x14ac:dyDescent="0.35">
      <c r="A15" s="25" t="s">
        <v>83</v>
      </c>
      <c r="B15" s="25" t="s">
        <v>84</v>
      </c>
      <c r="C15" s="54">
        <f>MAX(C14,C13)</f>
        <v>4266</v>
      </c>
      <c r="D15" s="55">
        <f t="shared" ref="D15:N15" si="0">MAX(D14,D13)</f>
        <v>5612</v>
      </c>
      <c r="E15" s="56">
        <f t="shared" si="0"/>
        <v>5400</v>
      </c>
      <c r="F15" s="55">
        <f t="shared" si="0"/>
        <v>7402</v>
      </c>
      <c r="G15" s="55">
        <f t="shared" si="0"/>
        <v>3416</v>
      </c>
      <c r="H15" s="57"/>
      <c r="I15" s="55">
        <f>MAX(I14,I13)</f>
        <v>4708</v>
      </c>
      <c r="J15" s="55">
        <f t="shared" si="0"/>
        <v>4520</v>
      </c>
      <c r="K15" s="55">
        <f t="shared" si="0"/>
        <v>1655.9610000000002</v>
      </c>
      <c r="L15" s="55">
        <f t="shared" ref="L15" si="1">MAX(L14,L13)</f>
        <v>4990</v>
      </c>
      <c r="M15" s="55">
        <f t="shared" si="0"/>
        <v>2714</v>
      </c>
      <c r="N15" s="58">
        <f t="shared" si="0"/>
        <v>2384</v>
      </c>
      <c r="O15" s="55"/>
      <c r="P15" s="59">
        <f>AVERAGE(C15:O15)</f>
        <v>4278.905545454546</v>
      </c>
      <c r="Q15" s="24"/>
    </row>
    <row r="16" spans="1:17" ht="14.25" customHeight="1" x14ac:dyDescent="0.35">
      <c r="A16" s="25"/>
      <c r="B16" s="25"/>
      <c r="C16" s="95"/>
      <c r="D16" s="90"/>
      <c r="E16" s="94"/>
      <c r="F16" s="94"/>
      <c r="G16" s="94"/>
      <c r="H16" s="94"/>
      <c r="I16" s="90"/>
      <c r="J16" s="90"/>
      <c r="K16" s="94"/>
      <c r="L16" s="94"/>
      <c r="M16" s="94"/>
      <c r="N16" s="90" t="s">
        <v>70</v>
      </c>
      <c r="O16" s="96" t="s">
        <v>70</v>
      </c>
      <c r="P16" s="91"/>
      <c r="Q16" s="24"/>
    </row>
    <row r="17" spans="1:17" ht="14.25" customHeight="1" x14ac:dyDescent="0.35">
      <c r="A17" s="28" t="s">
        <v>85</v>
      </c>
      <c r="B17" s="29" t="s">
        <v>86</v>
      </c>
      <c r="C17" s="64"/>
      <c r="D17" s="94"/>
      <c r="E17" s="94"/>
      <c r="F17" s="94"/>
      <c r="G17" s="94"/>
      <c r="H17" s="89"/>
      <c r="I17" s="94"/>
      <c r="J17" s="94"/>
      <c r="K17" s="94"/>
      <c r="L17" s="89"/>
      <c r="M17" s="94"/>
      <c r="N17" s="90"/>
      <c r="O17" s="94"/>
      <c r="P17" s="68"/>
      <c r="Q17" s="24"/>
    </row>
    <row r="18" spans="1:17" ht="14.25" customHeight="1" x14ac:dyDescent="0.35">
      <c r="A18" s="25" t="s">
        <v>87</v>
      </c>
      <c r="B18" s="46" t="s">
        <v>88</v>
      </c>
      <c r="C18" s="51">
        <f>C6+C15</f>
        <v>49051</v>
      </c>
      <c r="D18" s="52">
        <f t="shared" ref="D18:N18" si="2">D6+D15</f>
        <v>39659</v>
      </c>
      <c r="E18" s="52">
        <f t="shared" si="2"/>
        <v>38920</v>
      </c>
      <c r="F18" s="52">
        <f t="shared" si="2"/>
        <v>46518</v>
      </c>
      <c r="G18" s="52">
        <f t="shared" si="2"/>
        <v>35365</v>
      </c>
      <c r="H18" s="60"/>
      <c r="I18" s="52">
        <f>I6+I15</f>
        <v>29110</v>
      </c>
      <c r="J18" s="52">
        <f t="shared" si="2"/>
        <v>36132</v>
      </c>
      <c r="K18" s="52">
        <f t="shared" si="2"/>
        <v>21152.960999999999</v>
      </c>
      <c r="L18" s="61">
        <f t="shared" ref="L18" si="3">L6+L15</f>
        <v>31407</v>
      </c>
      <c r="M18" s="52">
        <f t="shared" si="2"/>
        <v>15783</v>
      </c>
      <c r="N18" s="62">
        <f t="shared" si="2"/>
        <v>14531</v>
      </c>
      <c r="O18" s="52">
        <f t="shared" ref="O18" si="4">O6+O15</f>
        <v>13564</v>
      </c>
      <c r="P18" s="59">
        <f>AVERAGE(C18:O18)</f>
        <v>30932.746750000002</v>
      </c>
      <c r="Q18" s="24"/>
    </row>
    <row r="19" spans="1:17" ht="14.25" customHeight="1" x14ac:dyDescent="0.35">
      <c r="A19" s="25"/>
      <c r="B19" s="1"/>
      <c r="C19" s="64"/>
      <c r="D19" s="40"/>
      <c r="E19" s="40"/>
      <c r="F19" s="89"/>
      <c r="G19" s="40"/>
      <c r="H19" s="40"/>
      <c r="I19" s="40"/>
      <c r="J19" s="40"/>
      <c r="K19" s="40"/>
      <c r="L19" s="89"/>
      <c r="M19" s="40"/>
      <c r="N19" s="90" t="s">
        <v>70</v>
      </c>
      <c r="O19" s="40"/>
      <c r="P19" s="68"/>
      <c r="Q19" s="24"/>
    </row>
    <row r="20" spans="1:17" ht="26.25" customHeight="1" x14ac:dyDescent="0.35">
      <c r="A20" s="22" t="s">
        <v>89</v>
      </c>
      <c r="B20" s="22" t="s">
        <v>90</v>
      </c>
      <c r="C20" s="97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9" t="s">
        <v>70</v>
      </c>
      <c r="O20" s="98"/>
      <c r="P20" s="98"/>
      <c r="Q20" s="24"/>
    </row>
    <row r="21" spans="1:17" ht="14.25" customHeight="1" x14ac:dyDescent="0.35">
      <c r="A21" s="1"/>
      <c r="B21" s="1"/>
      <c r="C21" s="64"/>
      <c r="D21" s="40"/>
      <c r="E21" s="37"/>
      <c r="F21" s="37"/>
      <c r="G21" s="37"/>
      <c r="H21" s="37"/>
      <c r="I21" s="37"/>
      <c r="J21" s="37"/>
      <c r="K21" s="37"/>
      <c r="L21" s="37"/>
      <c r="M21" s="37"/>
      <c r="N21" s="100"/>
      <c r="O21" s="40"/>
      <c r="P21" s="68"/>
      <c r="Q21" s="24"/>
    </row>
    <row r="22" spans="1:17" ht="14.25" customHeight="1" x14ac:dyDescent="0.35">
      <c r="A22" s="28" t="s">
        <v>91</v>
      </c>
      <c r="B22" s="28" t="s">
        <v>92</v>
      </c>
      <c r="C22" s="51">
        <v>40054</v>
      </c>
      <c r="D22" s="63">
        <v>20551</v>
      </c>
      <c r="E22" s="63">
        <v>23660</v>
      </c>
      <c r="F22" s="63">
        <v>21626</v>
      </c>
      <c r="G22" s="60">
        <v>15961</v>
      </c>
      <c r="H22" s="60"/>
      <c r="I22" s="63">
        <v>8167.0084228000269</v>
      </c>
      <c r="J22" s="63">
        <v>14551</v>
      </c>
      <c r="K22" s="63">
        <v>8008</v>
      </c>
      <c r="L22" s="63">
        <v>24112</v>
      </c>
      <c r="M22" s="63">
        <v>7313</v>
      </c>
      <c r="N22" s="62">
        <v>6266</v>
      </c>
      <c r="O22" s="63">
        <v>11312</v>
      </c>
      <c r="P22" s="59">
        <f>AVERAGE(C22:O22)</f>
        <v>16798.417368566668</v>
      </c>
      <c r="Q22" s="24"/>
    </row>
    <row r="23" spans="1:17" ht="14.25" customHeight="1" x14ac:dyDescent="0.35">
      <c r="A23" s="25"/>
      <c r="B23" s="25"/>
      <c r="C23" s="95"/>
      <c r="D23" s="101"/>
      <c r="E23" s="96"/>
      <c r="F23" s="94"/>
      <c r="G23" s="94"/>
      <c r="H23" s="89"/>
      <c r="I23" s="94"/>
      <c r="J23" s="90"/>
      <c r="K23" s="94"/>
      <c r="L23" s="94"/>
      <c r="M23" s="94"/>
      <c r="N23" s="90"/>
      <c r="O23" s="94"/>
      <c r="P23" s="68"/>
      <c r="Q23" s="24"/>
    </row>
    <row r="24" spans="1:17" ht="14.25" customHeight="1" x14ac:dyDescent="0.35">
      <c r="A24" s="28" t="s">
        <v>93</v>
      </c>
      <c r="B24" s="28"/>
      <c r="C24" s="51"/>
      <c r="D24" s="63"/>
      <c r="E24" s="63"/>
      <c r="F24" s="63"/>
      <c r="G24" s="60"/>
      <c r="H24" s="60"/>
      <c r="I24" s="63"/>
      <c r="J24" s="63"/>
      <c r="K24" s="63"/>
      <c r="L24" s="63"/>
      <c r="M24" s="63"/>
      <c r="N24" s="62"/>
      <c r="O24" s="63"/>
      <c r="P24" s="59"/>
      <c r="Q24" s="24"/>
    </row>
    <row r="25" spans="1:17" ht="14.25" customHeight="1" x14ac:dyDescent="0.35">
      <c r="A25" s="25"/>
      <c r="B25" s="25"/>
      <c r="C25" s="95"/>
      <c r="D25" s="89"/>
      <c r="E25" s="94"/>
      <c r="F25" s="94"/>
      <c r="G25" s="94"/>
      <c r="H25" s="89"/>
      <c r="I25" s="94"/>
      <c r="J25" s="94"/>
      <c r="K25" s="94"/>
      <c r="L25" s="94"/>
      <c r="M25" s="94"/>
      <c r="N25" s="90"/>
      <c r="O25" s="94"/>
      <c r="P25" s="68"/>
      <c r="Q25" s="24"/>
    </row>
    <row r="26" spans="1:17" ht="14.25" customHeight="1" x14ac:dyDescent="0.35">
      <c r="A26" s="25" t="s">
        <v>94</v>
      </c>
      <c r="B26" s="25"/>
      <c r="C26" s="54"/>
      <c r="D26" s="63"/>
      <c r="E26" s="63"/>
      <c r="F26" s="63"/>
      <c r="G26" s="60"/>
      <c r="H26" s="60"/>
      <c r="I26" s="63"/>
      <c r="J26" s="63"/>
      <c r="K26" s="63"/>
      <c r="L26" s="63"/>
      <c r="M26" s="63"/>
      <c r="N26" s="62"/>
      <c r="O26" s="63"/>
      <c r="P26" s="59"/>
      <c r="Q26" s="24"/>
    </row>
    <row r="27" spans="1:17" ht="14.25" customHeight="1" x14ac:dyDescent="0.35">
      <c r="A27" s="25" t="s">
        <v>95</v>
      </c>
      <c r="B27" s="25"/>
      <c r="C27" s="54"/>
      <c r="D27" s="61"/>
      <c r="E27" s="52"/>
      <c r="F27" s="52"/>
      <c r="G27" s="60"/>
      <c r="H27" s="60"/>
      <c r="I27" s="93"/>
      <c r="J27" s="93"/>
      <c r="K27" s="52"/>
      <c r="L27" s="93"/>
      <c r="M27" s="52"/>
      <c r="N27" s="62"/>
      <c r="O27" s="52"/>
      <c r="P27" s="59"/>
      <c r="Q27" s="24"/>
    </row>
    <row r="28" spans="1:17" ht="14.25" customHeight="1" x14ac:dyDescent="0.35">
      <c r="A28" s="25" t="s">
        <v>96</v>
      </c>
      <c r="B28" s="34"/>
      <c r="C28" s="60"/>
      <c r="D28" s="60"/>
      <c r="E28" s="60"/>
      <c r="F28" s="60"/>
      <c r="G28" s="60"/>
      <c r="H28" s="60"/>
      <c r="I28" s="60"/>
      <c r="J28" s="60"/>
      <c r="K28" s="60"/>
      <c r="L28" s="93"/>
      <c r="M28" s="60"/>
      <c r="N28" s="60"/>
      <c r="O28" s="60"/>
      <c r="P28" s="59"/>
      <c r="Q28" s="24"/>
    </row>
    <row r="29" spans="1:17" ht="14.25" customHeight="1" x14ac:dyDescent="0.35">
      <c r="A29" s="25" t="s">
        <v>97</v>
      </c>
      <c r="B29" s="25"/>
      <c r="C29" s="51"/>
      <c r="D29" s="63"/>
      <c r="E29" s="63"/>
      <c r="F29" s="63"/>
      <c r="G29" s="60"/>
      <c r="H29" s="60"/>
      <c r="I29" s="63"/>
      <c r="J29" s="63"/>
      <c r="K29" s="63"/>
      <c r="L29" s="63"/>
      <c r="M29" s="63"/>
      <c r="N29" s="62"/>
      <c r="O29" s="63"/>
      <c r="P29" s="59"/>
      <c r="Q29" s="24"/>
    </row>
    <row r="30" spans="1:17" ht="14.25" customHeight="1" x14ac:dyDescent="0.35">
      <c r="A30" s="25"/>
      <c r="B30" s="25"/>
      <c r="C30" s="95"/>
      <c r="D30" s="89"/>
      <c r="E30" s="40"/>
      <c r="F30" s="40"/>
      <c r="G30" s="40"/>
      <c r="H30" s="40"/>
      <c r="I30" s="40"/>
      <c r="J30" s="40"/>
      <c r="K30" s="40"/>
      <c r="L30" s="40"/>
      <c r="M30" s="40"/>
      <c r="N30" s="90"/>
      <c r="O30" s="40"/>
      <c r="P30" s="91"/>
      <c r="Q30" s="24"/>
    </row>
    <row r="31" spans="1:17" ht="26.25" customHeight="1" x14ac:dyDescent="0.35">
      <c r="A31" s="22" t="s">
        <v>98</v>
      </c>
      <c r="B31" s="22" t="s">
        <v>99</v>
      </c>
      <c r="C31" s="97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9" t="s">
        <v>70</v>
      </c>
      <c r="O31" s="98"/>
      <c r="P31" s="102"/>
      <c r="Q31" s="24"/>
    </row>
    <row r="32" spans="1:17" ht="14.25" customHeight="1" x14ac:dyDescent="0.35">
      <c r="A32" s="1"/>
      <c r="B32" s="1"/>
      <c r="C32" s="64"/>
      <c r="D32" s="40"/>
      <c r="E32" s="37"/>
      <c r="F32" s="37"/>
      <c r="G32" s="37"/>
      <c r="H32" s="37"/>
      <c r="I32" s="37"/>
      <c r="J32" s="37"/>
      <c r="K32" s="37"/>
      <c r="L32" s="37"/>
      <c r="M32" s="37"/>
      <c r="N32" s="100"/>
      <c r="O32" s="40"/>
      <c r="P32" s="103"/>
      <c r="Q32" s="24"/>
    </row>
    <row r="33" spans="1:17" ht="14.25" customHeight="1" x14ac:dyDescent="0.35">
      <c r="A33" s="28" t="s">
        <v>100</v>
      </c>
      <c r="B33" s="28" t="s">
        <v>101</v>
      </c>
      <c r="C33" s="51">
        <v>18002</v>
      </c>
      <c r="D33" s="63">
        <v>8666</v>
      </c>
      <c r="E33" s="63">
        <v>10807</v>
      </c>
      <c r="F33" s="63">
        <v>9891</v>
      </c>
      <c r="G33" s="60">
        <v>6460</v>
      </c>
      <c r="H33" s="60"/>
      <c r="I33" s="63">
        <v>5634.5130800000006</v>
      </c>
      <c r="J33" s="63">
        <v>5750</v>
      </c>
      <c r="K33" s="63">
        <v>2159</v>
      </c>
      <c r="L33" s="63">
        <v>11111</v>
      </c>
      <c r="M33" s="63">
        <v>1842</v>
      </c>
      <c r="N33" s="62">
        <v>2824</v>
      </c>
      <c r="O33" s="63">
        <v>4307</v>
      </c>
      <c r="P33" s="59">
        <f>AVERAGE(C33:O33)</f>
        <v>7287.7927566666667</v>
      </c>
      <c r="Q33" s="24"/>
    </row>
    <row r="34" spans="1:17" ht="14.25" customHeight="1" x14ac:dyDescent="0.35">
      <c r="A34" s="25"/>
      <c r="B34" s="25"/>
      <c r="C34" s="95"/>
      <c r="D34" s="101"/>
      <c r="E34" s="96"/>
      <c r="F34" s="94"/>
      <c r="G34" s="94"/>
      <c r="H34" s="89"/>
      <c r="I34" s="94"/>
      <c r="J34" s="90"/>
      <c r="K34" s="94"/>
      <c r="L34" s="94"/>
      <c r="M34" s="94"/>
      <c r="N34" s="90"/>
      <c r="O34" s="94"/>
      <c r="P34" s="68"/>
      <c r="Q34" s="44"/>
    </row>
    <row r="35" spans="1:17" ht="14.25" customHeight="1" x14ac:dyDescent="0.35">
      <c r="A35" s="28" t="s">
        <v>102</v>
      </c>
      <c r="B35" s="28" t="s">
        <v>103</v>
      </c>
      <c r="C35" s="51">
        <v>179.1</v>
      </c>
      <c r="D35" s="63">
        <v>110</v>
      </c>
      <c r="E35" s="63">
        <v>144.5</v>
      </c>
      <c r="F35" s="63">
        <v>117</v>
      </c>
      <c r="G35" s="60">
        <v>79</v>
      </c>
      <c r="H35" s="60"/>
      <c r="I35" s="63">
        <v>71.430000000000007</v>
      </c>
      <c r="J35" s="63">
        <v>68</v>
      </c>
      <c r="K35" s="63">
        <v>33.6</v>
      </c>
      <c r="L35" s="63">
        <v>113</v>
      </c>
      <c r="M35" s="63">
        <v>20</v>
      </c>
      <c r="N35" s="62">
        <v>35</v>
      </c>
      <c r="O35" s="63">
        <v>57</v>
      </c>
      <c r="P35" s="59">
        <f>AVERAGE(C35:O35)</f>
        <v>85.635833333333338</v>
      </c>
      <c r="Q35" s="24"/>
    </row>
    <row r="36" spans="1:17" ht="14.25" customHeight="1" x14ac:dyDescent="0.35">
      <c r="A36" s="25"/>
      <c r="B36" s="25"/>
      <c r="C36" s="95"/>
      <c r="D36" s="89"/>
      <c r="E36" s="94"/>
      <c r="F36" s="94"/>
      <c r="G36" s="94"/>
      <c r="H36" s="89"/>
      <c r="I36" s="94"/>
      <c r="J36" s="94"/>
      <c r="K36" s="94"/>
      <c r="L36" s="94"/>
      <c r="M36" s="94"/>
      <c r="N36" s="90"/>
      <c r="O36" s="94"/>
      <c r="P36" s="68"/>
      <c r="Q36" s="24"/>
    </row>
    <row r="37" spans="1:17" ht="14.25" customHeight="1" x14ac:dyDescent="0.35">
      <c r="A37" s="28" t="s">
        <v>104</v>
      </c>
      <c r="B37" s="28" t="s">
        <v>105</v>
      </c>
      <c r="C37" s="51">
        <v>212</v>
      </c>
      <c r="D37" s="63">
        <v>171</v>
      </c>
      <c r="E37" s="63">
        <v>191</v>
      </c>
      <c r="F37" s="63">
        <v>169</v>
      </c>
      <c r="G37" s="60">
        <v>81</v>
      </c>
      <c r="H37" s="60"/>
      <c r="I37" s="63">
        <v>110</v>
      </c>
      <c r="J37" s="63">
        <v>80</v>
      </c>
      <c r="K37" s="63">
        <v>44</v>
      </c>
      <c r="L37" s="63">
        <v>141</v>
      </c>
      <c r="M37" s="63">
        <v>25</v>
      </c>
      <c r="N37" s="62">
        <v>42</v>
      </c>
      <c r="O37" s="63">
        <v>75</v>
      </c>
      <c r="P37" s="59">
        <f>AVERAGE(C37:O37)</f>
        <v>111.75</v>
      </c>
      <c r="Q37" s="24"/>
    </row>
    <row r="38" spans="1:17" ht="14.25" customHeight="1" x14ac:dyDescent="0.35">
      <c r="A38" s="25"/>
      <c r="B38" s="25"/>
      <c r="C38" s="95"/>
      <c r="D38" s="89"/>
      <c r="E38" s="94"/>
      <c r="F38" s="94"/>
      <c r="G38" s="94"/>
      <c r="H38" s="89" t="s">
        <v>70</v>
      </c>
      <c r="I38" s="94"/>
      <c r="J38" s="94"/>
      <c r="K38" s="94"/>
      <c r="L38" s="94"/>
      <c r="M38" s="94"/>
      <c r="N38" s="90" t="s">
        <v>70</v>
      </c>
      <c r="O38" s="94"/>
      <c r="P38" s="91"/>
      <c r="Q38" s="24"/>
    </row>
    <row r="39" spans="1:17" ht="26.25" customHeight="1" x14ac:dyDescent="0.35">
      <c r="A39" s="22" t="s">
        <v>106</v>
      </c>
      <c r="B39" s="22" t="s">
        <v>107</v>
      </c>
      <c r="C39" s="97"/>
      <c r="D39" s="98"/>
      <c r="E39" s="98"/>
      <c r="F39" s="98"/>
      <c r="G39" s="98"/>
      <c r="H39" s="104" t="s">
        <v>70</v>
      </c>
      <c r="I39" s="98"/>
      <c r="J39" s="98"/>
      <c r="K39" s="98"/>
      <c r="L39" s="98"/>
      <c r="M39" s="98"/>
      <c r="N39" s="99" t="s">
        <v>70</v>
      </c>
      <c r="O39" s="98"/>
      <c r="P39" s="102"/>
      <c r="Q39" s="24"/>
    </row>
    <row r="40" spans="1:17" ht="14.25" customHeight="1" x14ac:dyDescent="0.35">
      <c r="A40" s="1"/>
      <c r="B40" s="1"/>
      <c r="C40" s="64"/>
      <c r="D40" s="40"/>
      <c r="E40" s="37"/>
      <c r="F40" s="37"/>
      <c r="G40" s="37"/>
      <c r="H40" s="65"/>
      <c r="I40" s="37"/>
      <c r="J40" s="37"/>
      <c r="K40" s="37"/>
      <c r="L40" s="37"/>
      <c r="M40" s="37"/>
      <c r="N40" s="100"/>
      <c r="O40" s="40"/>
      <c r="P40" s="103"/>
      <c r="Q40" s="24"/>
    </row>
    <row r="41" spans="1:17" ht="14.25" customHeight="1" x14ac:dyDescent="0.35">
      <c r="A41" s="28" t="s">
        <v>108</v>
      </c>
      <c r="B41" s="28" t="s">
        <v>109</v>
      </c>
      <c r="C41" s="51">
        <v>1403475</v>
      </c>
      <c r="D41" s="63">
        <v>2320615</v>
      </c>
      <c r="E41" s="63">
        <v>6816062</v>
      </c>
      <c r="F41" s="63">
        <v>923120</v>
      </c>
      <c r="G41" s="63"/>
      <c r="H41" s="60"/>
      <c r="I41" s="63">
        <v>969722</v>
      </c>
      <c r="J41" s="63">
        <v>970819</v>
      </c>
      <c r="K41" s="63">
        <v>1984476</v>
      </c>
      <c r="L41" s="63">
        <v>1400000</v>
      </c>
      <c r="M41" s="63">
        <v>618317</v>
      </c>
      <c r="N41" s="62">
        <v>291154</v>
      </c>
      <c r="O41" s="63">
        <v>571246</v>
      </c>
      <c r="P41" s="59">
        <f>AVERAGE(C41:O41)</f>
        <v>1660818.7272727273</v>
      </c>
      <c r="Q41" s="24"/>
    </row>
    <row r="42" spans="1:17" ht="14.25" customHeight="1" x14ac:dyDescent="0.35">
      <c r="A42" s="28"/>
      <c r="B42" s="28"/>
      <c r="C42" s="64"/>
      <c r="D42" s="40"/>
      <c r="E42" s="40"/>
      <c r="F42" s="40"/>
      <c r="G42" s="40"/>
      <c r="H42" s="89"/>
      <c r="I42" s="40"/>
      <c r="J42" s="40"/>
      <c r="K42" s="40"/>
      <c r="L42" s="40"/>
      <c r="M42" s="40"/>
      <c r="N42" s="90"/>
      <c r="O42" s="40"/>
      <c r="P42" s="68"/>
      <c r="Q42" s="24"/>
    </row>
    <row r="43" spans="1:17" ht="14.25" customHeight="1" x14ac:dyDescent="0.35">
      <c r="A43" s="28" t="s">
        <v>110</v>
      </c>
      <c r="B43" s="28" t="s">
        <v>111</v>
      </c>
      <c r="C43" s="51">
        <v>1031896</v>
      </c>
      <c r="D43" s="63">
        <v>2033883</v>
      </c>
      <c r="E43" s="63">
        <v>887550</v>
      </c>
      <c r="F43" s="63">
        <v>810114</v>
      </c>
      <c r="G43" s="63"/>
      <c r="H43" s="60"/>
      <c r="I43" s="63">
        <v>887500</v>
      </c>
      <c r="J43" s="63">
        <v>447090</v>
      </c>
      <c r="K43" s="63">
        <v>657883</v>
      </c>
      <c r="L43" s="63">
        <v>1300000</v>
      </c>
      <c r="M43" s="63">
        <v>588483</v>
      </c>
      <c r="N43" s="62">
        <v>167784</v>
      </c>
      <c r="O43" s="63"/>
      <c r="P43" s="59">
        <f>AVERAGE(C43:O43)</f>
        <v>881218.3</v>
      </c>
      <c r="Q43" s="24"/>
    </row>
    <row r="44" spans="1:17" ht="14.25" customHeight="1" x14ac:dyDescent="0.35">
      <c r="A44" s="25"/>
      <c r="B44" s="25"/>
      <c r="C44" s="95"/>
      <c r="D44" s="101"/>
      <c r="E44" s="96"/>
      <c r="F44" s="94"/>
      <c r="G44" s="94"/>
      <c r="H44" s="89"/>
      <c r="I44" s="94"/>
      <c r="J44" s="90"/>
      <c r="K44" s="94"/>
      <c r="L44" s="94"/>
      <c r="M44" s="94"/>
      <c r="N44" s="90"/>
      <c r="O44" s="94"/>
      <c r="P44" s="68"/>
      <c r="Q44" s="24"/>
    </row>
    <row r="45" spans="1:17" ht="14.25" customHeight="1" x14ac:dyDescent="0.35">
      <c r="A45" s="28" t="s">
        <v>112</v>
      </c>
      <c r="B45" s="28" t="s">
        <v>113</v>
      </c>
      <c r="C45" s="51">
        <v>160849</v>
      </c>
      <c r="D45" s="63">
        <v>139955</v>
      </c>
      <c r="E45" s="63">
        <v>82018</v>
      </c>
      <c r="F45" s="63">
        <v>112610</v>
      </c>
      <c r="G45" s="63"/>
      <c r="H45" s="60"/>
      <c r="I45" s="63">
        <v>124644</v>
      </c>
      <c r="J45" s="63">
        <v>128639</v>
      </c>
      <c r="K45" s="63">
        <v>119352</v>
      </c>
      <c r="L45" s="63">
        <v>117000</v>
      </c>
      <c r="M45" s="105">
        <v>36671</v>
      </c>
      <c r="N45" s="62">
        <v>109322</v>
      </c>
      <c r="O45" s="63">
        <v>69013</v>
      </c>
      <c r="P45" s="59">
        <f>AVERAGE(C45:O45)</f>
        <v>109097.54545454546</v>
      </c>
      <c r="Q45" s="24"/>
    </row>
    <row r="46" spans="1:17" ht="14.25" customHeight="1" x14ac:dyDescent="0.35">
      <c r="A46" s="25"/>
      <c r="B46" s="25"/>
      <c r="C46" s="95"/>
      <c r="D46" s="101"/>
      <c r="E46" s="96"/>
      <c r="F46" s="94"/>
      <c r="G46" s="94"/>
      <c r="H46" s="89"/>
      <c r="I46" s="94"/>
      <c r="J46" s="90"/>
      <c r="K46" s="94"/>
      <c r="L46" s="94"/>
      <c r="M46" s="94"/>
      <c r="N46" s="90"/>
      <c r="O46" s="94"/>
      <c r="P46" s="68"/>
      <c r="Q46" s="24"/>
    </row>
    <row r="47" spans="1:17" ht="14.25" customHeight="1" x14ac:dyDescent="0.35">
      <c r="A47" s="28" t="s">
        <v>114</v>
      </c>
      <c r="B47" s="28" t="s">
        <v>115</v>
      </c>
      <c r="C47" s="51">
        <v>99408</v>
      </c>
      <c r="D47" s="63">
        <v>50395</v>
      </c>
      <c r="E47" s="63">
        <v>53586</v>
      </c>
      <c r="F47" s="63">
        <v>94615</v>
      </c>
      <c r="G47" s="63"/>
      <c r="H47" s="60"/>
      <c r="I47" s="63">
        <v>110562</v>
      </c>
      <c r="J47" s="63">
        <v>93462</v>
      </c>
      <c r="K47" s="63">
        <v>92276</v>
      </c>
      <c r="L47" s="63">
        <v>101000</v>
      </c>
      <c r="M47" s="63">
        <v>26086</v>
      </c>
      <c r="N47" s="62">
        <v>84861</v>
      </c>
      <c r="O47" s="60">
        <v>24770</v>
      </c>
      <c r="P47" s="59">
        <f>AVERAGE(C47:O47)</f>
        <v>75547.363636363632</v>
      </c>
      <c r="Q47" s="24"/>
    </row>
    <row r="48" spans="1:17" ht="14.25" customHeight="1" x14ac:dyDescent="0.35">
      <c r="A48" s="25"/>
      <c r="B48" s="25"/>
      <c r="C48" s="95"/>
      <c r="D48" s="89"/>
      <c r="E48" s="94"/>
      <c r="F48" s="94"/>
      <c r="G48" s="94"/>
      <c r="H48" s="94"/>
      <c r="I48" s="94"/>
      <c r="J48" s="94"/>
      <c r="K48" s="94"/>
      <c r="L48" s="94"/>
      <c r="M48" s="94"/>
      <c r="N48" s="90"/>
      <c r="O48" s="94"/>
      <c r="P48" s="68"/>
      <c r="Q48" s="24"/>
    </row>
    <row r="49" spans="1:17" ht="14.25" customHeight="1" x14ac:dyDescent="0.35">
      <c r="A49" s="28" t="s">
        <v>116</v>
      </c>
      <c r="B49" s="28" t="s">
        <v>117</v>
      </c>
      <c r="C49" s="51">
        <v>3900749</v>
      </c>
      <c r="D49" s="63">
        <v>2595523</v>
      </c>
      <c r="E49" s="63">
        <v>5264992</v>
      </c>
      <c r="F49" s="63">
        <v>4258019</v>
      </c>
      <c r="G49" s="60">
        <v>1461592</v>
      </c>
      <c r="H49" s="63"/>
      <c r="I49" s="63">
        <v>1578420</v>
      </c>
      <c r="J49" s="63">
        <v>914064</v>
      </c>
      <c r="K49" s="63">
        <v>1033976</v>
      </c>
      <c r="L49" s="63">
        <v>860000</v>
      </c>
      <c r="M49" s="63">
        <v>252125</v>
      </c>
      <c r="N49" s="62">
        <v>259103</v>
      </c>
      <c r="O49" s="63">
        <v>723271</v>
      </c>
      <c r="P49" s="59">
        <f>AVERAGE(C49:O49)</f>
        <v>1925152.8333333333</v>
      </c>
      <c r="Q49" s="24"/>
    </row>
    <row r="50" spans="1:17" ht="14.25" customHeight="1" x14ac:dyDescent="0.35">
      <c r="A50" s="28"/>
      <c r="B50" s="28"/>
      <c r="C50" s="6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90"/>
      <c r="O50" s="40"/>
      <c r="P50" s="68"/>
      <c r="Q50" s="24"/>
    </row>
    <row r="51" spans="1:17" ht="14.25" customHeight="1" x14ac:dyDescent="0.35">
      <c r="A51" s="28" t="s">
        <v>118</v>
      </c>
      <c r="B51" s="28" t="s">
        <v>119</v>
      </c>
      <c r="C51" s="51"/>
      <c r="D51" s="63">
        <v>74158</v>
      </c>
      <c r="E51" s="63">
        <v>147447</v>
      </c>
      <c r="F51" s="63">
        <v>105970</v>
      </c>
      <c r="G51" s="60">
        <v>40846</v>
      </c>
      <c r="H51" s="63"/>
      <c r="I51" s="63">
        <v>45098</v>
      </c>
      <c r="J51" s="63"/>
      <c r="K51" s="63">
        <v>29542</v>
      </c>
      <c r="L51" s="63">
        <v>45010</v>
      </c>
      <c r="M51" s="63">
        <v>7204</v>
      </c>
      <c r="N51" s="62">
        <v>7377</v>
      </c>
      <c r="O51" s="63">
        <v>21273</v>
      </c>
      <c r="P51" s="59">
        <f>AVERAGE(C51:O51)</f>
        <v>52392.5</v>
      </c>
      <c r="Q51" s="24"/>
    </row>
    <row r="52" spans="1:17" ht="14.25" customHeight="1" x14ac:dyDescent="0.35">
      <c r="A52" s="28"/>
      <c r="B52" s="28"/>
      <c r="C52" s="6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90"/>
      <c r="O52" s="40"/>
      <c r="P52" s="68"/>
      <c r="Q52" s="24"/>
    </row>
    <row r="53" spans="1:17" ht="14.25" customHeight="1" x14ac:dyDescent="0.35">
      <c r="A53" s="28" t="s">
        <v>120</v>
      </c>
      <c r="B53" s="28" t="s">
        <v>121</v>
      </c>
      <c r="C53" s="51">
        <v>113406</v>
      </c>
      <c r="D53" s="63">
        <v>58903</v>
      </c>
      <c r="E53" s="63">
        <v>111459</v>
      </c>
      <c r="F53" s="63">
        <v>45272</v>
      </c>
      <c r="G53" s="60">
        <v>17711</v>
      </c>
      <c r="H53" s="63"/>
      <c r="I53" s="63">
        <v>39254</v>
      </c>
      <c r="J53" s="63">
        <v>20240</v>
      </c>
      <c r="K53" s="63">
        <v>11423</v>
      </c>
      <c r="L53" s="63">
        <v>21000</v>
      </c>
      <c r="M53" s="63">
        <v>8094</v>
      </c>
      <c r="N53" s="62">
        <v>6225</v>
      </c>
      <c r="O53" s="63">
        <v>7325</v>
      </c>
      <c r="P53" s="59">
        <f>AVERAGE(C53:O53)</f>
        <v>38359.333333333336</v>
      </c>
      <c r="Q53" s="24"/>
    </row>
    <row r="54" spans="1:17" ht="14.25" customHeight="1" x14ac:dyDescent="0.35">
      <c r="A54" s="25"/>
      <c r="B54" s="25"/>
      <c r="C54" s="95"/>
      <c r="D54" s="89"/>
      <c r="E54" s="94"/>
      <c r="F54" s="94"/>
      <c r="G54" s="94"/>
      <c r="H54" s="40"/>
      <c r="I54" s="94"/>
      <c r="J54" s="94"/>
      <c r="K54" s="94"/>
      <c r="L54" s="94"/>
      <c r="M54" s="94"/>
      <c r="N54" s="90" t="s">
        <v>70</v>
      </c>
      <c r="O54" s="94"/>
      <c r="P54" s="68"/>
      <c r="Q54" s="24"/>
    </row>
    <row r="55" spans="1:17" ht="14.25" customHeight="1" x14ac:dyDescent="0.35">
      <c r="A55" s="28" t="s">
        <v>122</v>
      </c>
      <c r="B55" s="28" t="s">
        <v>123</v>
      </c>
      <c r="C55" s="6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1"/>
      <c r="Q55" s="24"/>
    </row>
    <row r="56" spans="1:17" ht="14.25" customHeight="1" x14ac:dyDescent="0.35">
      <c r="A56" s="28"/>
      <c r="B56" s="25" t="s">
        <v>124</v>
      </c>
      <c r="C56" s="51">
        <f>C58+C60</f>
        <v>5596233</v>
      </c>
      <c r="D56" s="52">
        <f t="shared" ref="D56:O56" si="5">D58+D60</f>
        <v>6198961</v>
      </c>
      <c r="E56" s="52">
        <f t="shared" si="5"/>
        <v>6532709</v>
      </c>
      <c r="F56" s="52">
        <f t="shared" si="5"/>
        <v>7776565</v>
      </c>
      <c r="G56" s="52"/>
      <c r="H56" s="52"/>
      <c r="I56" s="52">
        <f>I58+I60</f>
        <v>5603616</v>
      </c>
      <c r="J56" s="52">
        <f t="shared" si="5"/>
        <v>5229310</v>
      </c>
      <c r="K56" s="52">
        <f t="shared" si="5"/>
        <v>2881935</v>
      </c>
      <c r="L56" s="52">
        <f t="shared" si="5"/>
        <v>2089439</v>
      </c>
      <c r="M56" s="52">
        <f t="shared" si="5"/>
        <v>2801507</v>
      </c>
      <c r="N56" s="52">
        <f t="shared" si="5"/>
        <v>2645621</v>
      </c>
      <c r="O56" s="52">
        <f t="shared" si="5"/>
        <v>5036259</v>
      </c>
      <c r="P56" s="53">
        <f>AVERAGE(C56:O56)</f>
        <v>4762923.1818181816</v>
      </c>
      <c r="Q56" s="24"/>
    </row>
    <row r="57" spans="1:17" ht="14.25" customHeight="1" x14ac:dyDescent="0.35">
      <c r="A57" s="25"/>
      <c r="B57" s="25"/>
      <c r="C57" s="106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68"/>
      <c r="Q57" s="24"/>
    </row>
    <row r="58" spans="1:17" s="32" customFormat="1" ht="14.25" customHeight="1" x14ac:dyDescent="0.35">
      <c r="A58" s="25" t="s">
        <v>125</v>
      </c>
      <c r="B58" s="25" t="s">
        <v>126</v>
      </c>
      <c r="C58" s="51">
        <v>542788</v>
      </c>
      <c r="D58" s="63">
        <v>1337206</v>
      </c>
      <c r="E58" s="63">
        <v>1388948</v>
      </c>
      <c r="F58" s="63">
        <v>641740</v>
      </c>
      <c r="G58" s="63"/>
      <c r="H58" s="63"/>
      <c r="I58" s="63">
        <v>341485</v>
      </c>
      <c r="J58" s="63">
        <v>488458</v>
      </c>
      <c r="K58" s="63">
        <v>453115</v>
      </c>
      <c r="L58" s="63">
        <v>290686</v>
      </c>
      <c r="M58" s="63">
        <v>374791</v>
      </c>
      <c r="N58" s="62">
        <v>232868</v>
      </c>
      <c r="O58" s="62">
        <v>337423</v>
      </c>
      <c r="P58" s="59">
        <f>AVERAGE(C58:O58)</f>
        <v>584500.72727272729</v>
      </c>
      <c r="Q58" s="24"/>
    </row>
    <row r="59" spans="1:17" ht="14.25" customHeight="1" x14ac:dyDescent="0.35">
      <c r="A59" s="25"/>
      <c r="B59" s="25"/>
      <c r="C59" s="95"/>
      <c r="D59" s="89"/>
      <c r="E59" s="94"/>
      <c r="F59" s="94"/>
      <c r="G59" s="40"/>
      <c r="H59" s="94"/>
      <c r="I59" s="94"/>
      <c r="J59" s="94"/>
      <c r="K59" s="94"/>
      <c r="L59" s="94"/>
      <c r="M59" s="94"/>
      <c r="N59" s="90"/>
      <c r="O59" s="94"/>
      <c r="P59" s="68"/>
      <c r="Q59" s="24"/>
    </row>
    <row r="60" spans="1:17" s="32" customFormat="1" ht="14.25" customHeight="1" x14ac:dyDescent="0.35">
      <c r="A60" s="25" t="s">
        <v>127</v>
      </c>
      <c r="B60" s="25" t="s">
        <v>128</v>
      </c>
      <c r="C60" s="51">
        <v>5053445</v>
      </c>
      <c r="D60" s="63">
        <v>4861755</v>
      </c>
      <c r="E60" s="63">
        <v>5143761</v>
      </c>
      <c r="F60" s="63">
        <v>7134825</v>
      </c>
      <c r="G60" s="63"/>
      <c r="H60" s="63"/>
      <c r="I60" s="63">
        <v>5262131</v>
      </c>
      <c r="J60" s="63">
        <v>4740852</v>
      </c>
      <c r="K60" s="63">
        <v>2428820</v>
      </c>
      <c r="L60" s="63">
        <v>1798753</v>
      </c>
      <c r="M60" s="63">
        <v>2426716</v>
      </c>
      <c r="N60" s="62">
        <v>2412753</v>
      </c>
      <c r="O60" s="63">
        <v>4698836</v>
      </c>
      <c r="P60" s="59">
        <f>AVERAGE(C60:O60)</f>
        <v>4178422.4545454546</v>
      </c>
      <c r="Q60" s="24"/>
    </row>
    <row r="61" spans="1:17" ht="13.5" x14ac:dyDescent="0.35">
      <c r="B61" s="6"/>
      <c r="C61" s="161"/>
      <c r="P61" s="162"/>
      <c r="Q61" s="158"/>
    </row>
    <row r="62" spans="1:17" ht="13.5" x14ac:dyDescent="0.35">
      <c r="A62" s="159"/>
      <c r="B62" s="160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</row>
    <row r="63" spans="1:17" ht="13.5" x14ac:dyDescent="0.35">
      <c r="B63" s="6"/>
    </row>
  </sheetData>
  <sheetProtection algorithmName="SHA-512" hashValue="rg0nJZnxM31EbSOVWgNaN4mT2+MZqO4EawEBAXElbNjDhjivr+eALja8u2OsWMJumrioTGNy68hOSCYqUzVaSw==" saltValue="bdxppssRAqj8ElsvOlLibQ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64923-6029-4A7E-A8F0-4EF7546D295F}">
  <dimension ref="A1:P59"/>
  <sheetViews>
    <sheetView workbookViewId="0">
      <pane ySplit="1" topLeftCell="A2" activePane="bottomLeft" state="frozen"/>
      <selection pane="bottomLeft"/>
    </sheetView>
  </sheetViews>
  <sheetFormatPr defaultColWidth="16.875" defaultRowHeight="12" x14ac:dyDescent="0.35"/>
  <cols>
    <col min="1" max="1" width="9.5" style="14" customWidth="1"/>
    <col min="2" max="2" width="81.625" style="14" customWidth="1"/>
    <col min="3" max="15" width="13.375" style="14" customWidth="1"/>
    <col min="16" max="16" width="13.125" style="14" customWidth="1"/>
    <col min="17" max="16384" width="16.875" style="14"/>
  </cols>
  <sheetData>
    <row r="1" spans="1:16" ht="26.25" customHeight="1" x14ac:dyDescent="0.35">
      <c r="A1" s="16"/>
      <c r="B1" s="17"/>
      <c r="C1" s="18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20" t="s">
        <v>14</v>
      </c>
      <c r="P1" s="21"/>
    </row>
    <row r="2" spans="1:16" ht="26.25" customHeight="1" x14ac:dyDescent="0.35">
      <c r="A2" s="22" t="s">
        <v>129</v>
      </c>
      <c r="B2" s="22" t="s">
        <v>130</v>
      </c>
      <c r="C2" s="97"/>
      <c r="D2" s="98"/>
      <c r="E2" s="98"/>
      <c r="F2" s="98"/>
      <c r="G2" s="98"/>
      <c r="H2" s="98"/>
      <c r="I2" s="98"/>
      <c r="J2" s="98"/>
      <c r="K2" s="98"/>
      <c r="L2" s="98"/>
      <c r="M2" s="99" t="s">
        <v>70</v>
      </c>
      <c r="N2" s="98"/>
      <c r="O2" s="102"/>
      <c r="P2" s="24"/>
    </row>
    <row r="3" spans="1:16" ht="14.25" customHeight="1" x14ac:dyDescent="0.35">
      <c r="A3" s="1"/>
      <c r="B3" s="1"/>
      <c r="C3" s="64"/>
      <c r="D3" s="65"/>
      <c r="E3" s="37"/>
      <c r="F3" s="37"/>
      <c r="G3" s="37"/>
      <c r="H3" s="37"/>
      <c r="I3" s="37"/>
      <c r="J3" s="37"/>
      <c r="K3" s="37"/>
      <c r="L3" s="37"/>
      <c r="M3" s="66"/>
      <c r="N3" s="67"/>
      <c r="O3" s="68"/>
    </row>
    <row r="4" spans="1:16" ht="13.5" x14ac:dyDescent="0.35">
      <c r="A4" s="28"/>
      <c r="B4" s="31" t="s">
        <v>131</v>
      </c>
      <c r="C4" s="69">
        <v>1</v>
      </c>
      <c r="D4" s="70">
        <v>1</v>
      </c>
      <c r="E4" s="70">
        <v>1</v>
      </c>
      <c r="F4" s="109">
        <v>1</v>
      </c>
      <c r="G4" s="71">
        <v>1</v>
      </c>
      <c r="H4" s="107">
        <v>1</v>
      </c>
      <c r="I4" s="70">
        <v>1</v>
      </c>
      <c r="J4" s="72">
        <v>1</v>
      </c>
      <c r="K4" s="72">
        <v>1</v>
      </c>
      <c r="L4" s="70">
        <v>1</v>
      </c>
      <c r="M4" s="73">
        <v>1</v>
      </c>
      <c r="N4" s="72">
        <v>1</v>
      </c>
      <c r="O4" s="74">
        <f>SUM(C4:N4)</f>
        <v>12</v>
      </c>
    </row>
    <row r="5" spans="1:16" ht="13.5" x14ac:dyDescent="0.35">
      <c r="A5" s="28"/>
      <c r="B5" s="31"/>
      <c r="C5" s="75"/>
      <c r="D5" s="76"/>
      <c r="E5" s="77"/>
      <c r="F5" s="110"/>
      <c r="G5" s="77"/>
      <c r="H5" s="108"/>
      <c r="I5" s="76"/>
      <c r="J5" s="77"/>
      <c r="K5" s="78"/>
      <c r="L5" s="77"/>
      <c r="M5" s="79"/>
      <c r="N5" s="78"/>
      <c r="O5" s="74"/>
    </row>
    <row r="6" spans="1:16" ht="13.5" x14ac:dyDescent="0.35">
      <c r="A6" s="1"/>
      <c r="B6" s="31" t="s">
        <v>132</v>
      </c>
      <c r="C6" s="69">
        <v>1</v>
      </c>
      <c r="D6" s="70">
        <v>1</v>
      </c>
      <c r="E6" s="70">
        <v>0</v>
      </c>
      <c r="F6" s="111">
        <v>1</v>
      </c>
      <c r="G6" s="71">
        <v>0</v>
      </c>
      <c r="H6" s="107">
        <v>0</v>
      </c>
      <c r="I6" s="70">
        <v>0</v>
      </c>
      <c r="J6" s="72">
        <v>1</v>
      </c>
      <c r="K6" s="72">
        <v>1</v>
      </c>
      <c r="L6" s="70">
        <v>0</v>
      </c>
      <c r="M6" s="73">
        <v>1</v>
      </c>
      <c r="N6" s="72">
        <v>1</v>
      </c>
      <c r="O6" s="74">
        <f>SUM(C6:N6)</f>
        <v>7</v>
      </c>
    </row>
    <row r="7" spans="1:16" ht="13.5" x14ac:dyDescent="0.35">
      <c r="A7" s="1"/>
      <c r="B7" s="31"/>
      <c r="C7" s="75"/>
      <c r="D7" s="76"/>
      <c r="E7" s="77"/>
      <c r="F7" s="110"/>
      <c r="G7" s="77"/>
      <c r="H7" s="108"/>
      <c r="I7" s="76"/>
      <c r="J7" s="77"/>
      <c r="K7" s="78"/>
      <c r="L7" s="77"/>
      <c r="M7" s="79"/>
      <c r="N7" s="78"/>
      <c r="O7" s="74"/>
    </row>
    <row r="8" spans="1:16" ht="13.5" x14ac:dyDescent="0.35">
      <c r="A8" s="1"/>
      <c r="B8" s="31" t="s">
        <v>133</v>
      </c>
      <c r="C8" s="69">
        <v>0</v>
      </c>
      <c r="D8" s="70">
        <v>0</v>
      </c>
      <c r="E8" s="71">
        <v>0</v>
      </c>
      <c r="F8" s="109">
        <v>1</v>
      </c>
      <c r="G8" s="71">
        <v>0</v>
      </c>
      <c r="H8" s="107">
        <v>0</v>
      </c>
      <c r="I8" s="70">
        <v>1</v>
      </c>
      <c r="J8" s="72">
        <v>0</v>
      </c>
      <c r="K8" s="72">
        <v>1</v>
      </c>
      <c r="L8" s="70">
        <v>0</v>
      </c>
      <c r="M8" s="73">
        <v>0</v>
      </c>
      <c r="N8" s="72">
        <v>0</v>
      </c>
      <c r="O8" s="74">
        <f>SUM(C8:N8)</f>
        <v>3</v>
      </c>
    </row>
    <row r="9" spans="1:16" ht="13.5" x14ac:dyDescent="0.35">
      <c r="A9" s="1"/>
      <c r="B9" s="31"/>
      <c r="C9" s="75"/>
      <c r="D9" s="76"/>
      <c r="E9" s="77"/>
      <c r="F9" s="110"/>
      <c r="G9" s="77"/>
      <c r="H9" s="108"/>
      <c r="I9" s="76"/>
      <c r="J9" s="77"/>
      <c r="K9" s="78"/>
      <c r="L9" s="77"/>
      <c r="M9" s="79"/>
      <c r="N9" s="78"/>
      <c r="O9" s="74"/>
    </row>
    <row r="10" spans="1:16" ht="13.5" x14ac:dyDescent="0.35">
      <c r="A10" s="1"/>
      <c r="B10" s="31" t="s">
        <v>134</v>
      </c>
      <c r="C10" s="69">
        <v>1</v>
      </c>
      <c r="D10" s="70">
        <v>1</v>
      </c>
      <c r="E10" s="71">
        <v>1</v>
      </c>
      <c r="F10" s="109">
        <v>1</v>
      </c>
      <c r="G10" s="71">
        <v>1</v>
      </c>
      <c r="H10" s="107">
        <v>1</v>
      </c>
      <c r="I10" s="70">
        <v>1</v>
      </c>
      <c r="J10" s="72">
        <v>1</v>
      </c>
      <c r="K10" s="72">
        <v>1</v>
      </c>
      <c r="L10" s="70">
        <v>1</v>
      </c>
      <c r="M10" s="73">
        <v>1</v>
      </c>
      <c r="N10" s="72">
        <v>1</v>
      </c>
      <c r="O10" s="74">
        <f>SUM(C10:N10)</f>
        <v>12</v>
      </c>
    </row>
    <row r="11" spans="1:16" ht="13.5" x14ac:dyDescent="0.35">
      <c r="A11" s="1"/>
      <c r="B11" s="31"/>
      <c r="C11" s="75"/>
      <c r="D11" s="76"/>
      <c r="E11" s="77"/>
      <c r="F11" s="110"/>
      <c r="G11" s="77"/>
      <c r="H11" s="108"/>
      <c r="I11" s="76"/>
      <c r="J11" s="77"/>
      <c r="K11" s="78"/>
      <c r="L11" s="77"/>
      <c r="M11" s="79"/>
      <c r="N11" s="78"/>
      <c r="O11" s="74"/>
    </row>
    <row r="12" spans="1:16" ht="13.5" x14ac:dyDescent="0.35">
      <c r="A12" s="1"/>
      <c r="B12" s="31" t="s">
        <v>135</v>
      </c>
      <c r="C12" s="69">
        <v>1</v>
      </c>
      <c r="D12" s="70">
        <v>1</v>
      </c>
      <c r="E12" s="71">
        <v>1</v>
      </c>
      <c r="F12" s="109">
        <v>1</v>
      </c>
      <c r="G12" s="71">
        <v>1</v>
      </c>
      <c r="H12" s="107">
        <v>1</v>
      </c>
      <c r="I12" s="70">
        <v>1</v>
      </c>
      <c r="J12" s="72">
        <v>1</v>
      </c>
      <c r="K12" s="72">
        <v>1</v>
      </c>
      <c r="L12" s="70">
        <v>1</v>
      </c>
      <c r="M12" s="73">
        <v>1</v>
      </c>
      <c r="N12" s="72">
        <v>1</v>
      </c>
      <c r="O12" s="74">
        <f>SUM(C12:N12)</f>
        <v>12</v>
      </c>
    </row>
    <row r="13" spans="1:16" ht="13.5" x14ac:dyDescent="0.35">
      <c r="A13" s="1"/>
      <c r="B13" s="31"/>
      <c r="C13" s="75"/>
      <c r="D13" s="76"/>
      <c r="E13" s="77"/>
      <c r="F13" s="110"/>
      <c r="G13" s="77"/>
      <c r="H13" s="108"/>
      <c r="I13" s="76"/>
      <c r="J13" s="77"/>
      <c r="K13" s="78"/>
      <c r="L13" s="77"/>
      <c r="M13" s="79"/>
      <c r="N13" s="78"/>
      <c r="O13" s="74"/>
    </row>
    <row r="14" spans="1:16" ht="13.5" x14ac:dyDescent="0.35">
      <c r="A14" s="1"/>
      <c r="B14" s="31" t="s">
        <v>136</v>
      </c>
      <c r="C14" s="69">
        <v>1</v>
      </c>
      <c r="D14" s="70">
        <v>1</v>
      </c>
      <c r="E14" s="71">
        <v>1</v>
      </c>
      <c r="F14" s="109">
        <v>1</v>
      </c>
      <c r="G14" s="71">
        <v>1</v>
      </c>
      <c r="H14" s="107">
        <v>1</v>
      </c>
      <c r="I14" s="70">
        <v>1</v>
      </c>
      <c r="J14" s="72">
        <v>1</v>
      </c>
      <c r="K14" s="72">
        <v>1</v>
      </c>
      <c r="L14" s="70">
        <v>1</v>
      </c>
      <c r="M14" s="73">
        <v>1</v>
      </c>
      <c r="N14" s="72">
        <v>1</v>
      </c>
      <c r="O14" s="74">
        <f>SUM(C14:N14)</f>
        <v>12</v>
      </c>
    </row>
    <row r="15" spans="1:16" ht="13.5" x14ac:dyDescent="0.35">
      <c r="A15" s="1"/>
      <c r="B15" s="31"/>
      <c r="C15" s="75"/>
      <c r="D15" s="76"/>
      <c r="E15" s="77"/>
      <c r="F15" s="110"/>
      <c r="G15" s="77"/>
      <c r="H15" s="108"/>
      <c r="I15" s="76"/>
      <c r="J15" s="77"/>
      <c r="K15" s="78"/>
      <c r="L15" s="77"/>
      <c r="M15" s="79"/>
      <c r="N15" s="78"/>
      <c r="O15" s="74"/>
    </row>
    <row r="16" spans="1:16" ht="13.5" x14ac:dyDescent="0.35">
      <c r="A16" s="1"/>
      <c r="B16" s="31" t="s">
        <v>137</v>
      </c>
      <c r="C16" s="69">
        <v>1</v>
      </c>
      <c r="D16" s="70">
        <v>1</v>
      </c>
      <c r="E16" s="71">
        <v>1</v>
      </c>
      <c r="F16" s="109">
        <v>0</v>
      </c>
      <c r="G16" s="71">
        <v>1</v>
      </c>
      <c r="H16" s="107">
        <v>1</v>
      </c>
      <c r="I16" s="70">
        <v>1</v>
      </c>
      <c r="J16" s="72">
        <v>1</v>
      </c>
      <c r="K16" s="72">
        <v>1</v>
      </c>
      <c r="L16" s="70">
        <v>1</v>
      </c>
      <c r="M16" s="73">
        <v>1</v>
      </c>
      <c r="N16" s="72">
        <v>1</v>
      </c>
      <c r="O16" s="74">
        <f>SUM(C16:N16)</f>
        <v>11</v>
      </c>
    </row>
    <row r="17" spans="1:15" ht="13.5" x14ac:dyDescent="0.35">
      <c r="A17" s="1"/>
      <c r="B17" s="31"/>
      <c r="C17" s="75"/>
      <c r="D17" s="76"/>
      <c r="E17" s="77"/>
      <c r="F17" s="110"/>
      <c r="G17" s="77"/>
      <c r="H17" s="108"/>
      <c r="I17" s="76"/>
      <c r="J17" s="77"/>
      <c r="K17" s="78"/>
      <c r="L17" s="77"/>
      <c r="M17" s="79"/>
      <c r="N17" s="78"/>
      <c r="O17" s="74"/>
    </row>
    <row r="18" spans="1:15" ht="13.5" x14ac:dyDescent="0.35">
      <c r="A18" s="1"/>
      <c r="B18" s="31" t="s">
        <v>138</v>
      </c>
      <c r="C18" s="69">
        <v>1</v>
      </c>
      <c r="D18" s="70">
        <v>1</v>
      </c>
      <c r="E18" s="71">
        <v>1</v>
      </c>
      <c r="F18" s="109">
        <v>1</v>
      </c>
      <c r="G18" s="71">
        <v>1</v>
      </c>
      <c r="H18" s="107">
        <v>1</v>
      </c>
      <c r="I18" s="70">
        <v>1</v>
      </c>
      <c r="J18" s="72">
        <v>1</v>
      </c>
      <c r="K18" s="72">
        <v>1</v>
      </c>
      <c r="L18" s="70">
        <v>1</v>
      </c>
      <c r="M18" s="73">
        <v>1</v>
      </c>
      <c r="N18" s="72">
        <v>1</v>
      </c>
      <c r="O18" s="74">
        <f>SUM(C18:N18)</f>
        <v>12</v>
      </c>
    </row>
    <row r="19" spans="1:15" ht="13.5" x14ac:dyDescent="0.35">
      <c r="A19" s="1"/>
      <c r="B19" s="31"/>
      <c r="C19" s="75"/>
      <c r="D19" s="76"/>
      <c r="E19" s="77"/>
      <c r="F19" s="110"/>
      <c r="G19" s="77"/>
      <c r="H19" s="108"/>
      <c r="I19" s="76"/>
      <c r="J19" s="77"/>
      <c r="K19" s="78"/>
      <c r="L19" s="77"/>
      <c r="M19" s="79"/>
      <c r="N19" s="78"/>
      <c r="O19" s="74"/>
    </row>
    <row r="20" spans="1:15" ht="13.5" x14ac:dyDescent="0.35">
      <c r="A20" s="1"/>
      <c r="B20" s="31" t="s">
        <v>139</v>
      </c>
      <c r="C20" s="69">
        <v>1</v>
      </c>
      <c r="D20" s="70">
        <v>1</v>
      </c>
      <c r="E20" s="71">
        <v>1</v>
      </c>
      <c r="F20" s="109">
        <v>1</v>
      </c>
      <c r="G20" s="71">
        <v>1</v>
      </c>
      <c r="H20" s="107">
        <v>1</v>
      </c>
      <c r="I20" s="70">
        <v>1</v>
      </c>
      <c r="J20" s="72">
        <v>1</v>
      </c>
      <c r="K20" s="72">
        <v>1</v>
      </c>
      <c r="L20" s="70">
        <v>0</v>
      </c>
      <c r="M20" s="73">
        <v>1</v>
      </c>
      <c r="N20" s="72">
        <v>1</v>
      </c>
      <c r="O20" s="74">
        <f>SUM(C20:N20)</f>
        <v>11</v>
      </c>
    </row>
    <row r="21" spans="1:15" ht="13.5" x14ac:dyDescent="0.35">
      <c r="A21" s="1"/>
      <c r="B21" s="31"/>
      <c r="C21" s="75"/>
      <c r="D21" s="76"/>
      <c r="E21" s="77"/>
      <c r="F21" s="110"/>
      <c r="G21" s="77"/>
      <c r="H21" s="108"/>
      <c r="I21" s="76"/>
      <c r="J21" s="77"/>
      <c r="K21" s="78"/>
      <c r="L21" s="77"/>
      <c r="M21" s="79"/>
      <c r="N21" s="78"/>
      <c r="O21" s="74"/>
    </row>
    <row r="22" spans="1:15" ht="13.5" x14ac:dyDescent="0.35">
      <c r="A22" s="1"/>
      <c r="B22" s="31" t="s">
        <v>140</v>
      </c>
      <c r="C22" s="69">
        <v>1</v>
      </c>
      <c r="D22" s="70">
        <v>1</v>
      </c>
      <c r="E22" s="71">
        <v>1</v>
      </c>
      <c r="F22" s="109">
        <v>1</v>
      </c>
      <c r="G22" s="71">
        <v>1</v>
      </c>
      <c r="H22" s="107">
        <v>1</v>
      </c>
      <c r="I22" s="70">
        <v>1</v>
      </c>
      <c r="J22" s="72">
        <v>1</v>
      </c>
      <c r="K22" s="72">
        <v>1</v>
      </c>
      <c r="L22" s="70">
        <v>1</v>
      </c>
      <c r="M22" s="73">
        <v>1</v>
      </c>
      <c r="N22" s="72">
        <v>1</v>
      </c>
      <c r="O22" s="74">
        <f>SUM(C22:N22)</f>
        <v>12</v>
      </c>
    </row>
    <row r="23" spans="1:15" ht="13.5" x14ac:dyDescent="0.35">
      <c r="A23" s="1"/>
      <c r="B23" s="31"/>
      <c r="C23" s="75"/>
      <c r="D23" s="76"/>
      <c r="E23" s="77"/>
      <c r="F23" s="110"/>
      <c r="G23" s="77"/>
      <c r="H23" s="108"/>
      <c r="I23" s="76"/>
      <c r="J23" s="77"/>
      <c r="K23" s="78"/>
      <c r="L23" s="77"/>
      <c r="M23" s="79"/>
      <c r="N23" s="78"/>
      <c r="O23" s="74"/>
    </row>
    <row r="24" spans="1:15" ht="13.5" x14ac:dyDescent="0.35">
      <c r="A24" s="1"/>
      <c r="B24" s="31" t="s">
        <v>141</v>
      </c>
      <c r="C24" s="69">
        <v>1</v>
      </c>
      <c r="D24" s="70">
        <v>1</v>
      </c>
      <c r="E24" s="71">
        <v>1</v>
      </c>
      <c r="F24" s="109">
        <v>1</v>
      </c>
      <c r="G24" s="71">
        <v>1</v>
      </c>
      <c r="H24" s="107">
        <v>1</v>
      </c>
      <c r="I24" s="70">
        <v>1</v>
      </c>
      <c r="J24" s="72">
        <v>1</v>
      </c>
      <c r="K24" s="72">
        <v>1</v>
      </c>
      <c r="L24" s="70">
        <v>1</v>
      </c>
      <c r="M24" s="73">
        <v>1</v>
      </c>
      <c r="N24" s="72">
        <v>1</v>
      </c>
      <c r="O24" s="74">
        <f>SUM(C24:N24)</f>
        <v>12</v>
      </c>
    </row>
    <row r="25" spans="1:15" ht="13.5" x14ac:dyDescent="0.35">
      <c r="A25" s="1"/>
      <c r="B25" s="31"/>
      <c r="C25" s="75"/>
      <c r="D25" s="76"/>
      <c r="E25" s="77"/>
      <c r="F25" s="110"/>
      <c r="G25" s="77"/>
      <c r="H25" s="108"/>
      <c r="I25" s="76"/>
      <c r="J25" s="77"/>
      <c r="K25" s="78"/>
      <c r="L25" s="77"/>
      <c r="M25" s="79"/>
      <c r="N25" s="78"/>
      <c r="O25" s="74"/>
    </row>
    <row r="26" spans="1:15" ht="13.5" x14ac:dyDescent="0.35">
      <c r="A26" s="1"/>
      <c r="B26" s="31" t="s">
        <v>142</v>
      </c>
      <c r="C26" s="69">
        <v>1</v>
      </c>
      <c r="D26" s="70">
        <v>1</v>
      </c>
      <c r="E26" s="71">
        <v>0</v>
      </c>
      <c r="F26" s="109">
        <v>1</v>
      </c>
      <c r="G26" s="71">
        <v>1</v>
      </c>
      <c r="H26" s="107">
        <v>1</v>
      </c>
      <c r="I26" s="70">
        <v>1</v>
      </c>
      <c r="J26" s="72">
        <v>0</v>
      </c>
      <c r="K26" s="72">
        <v>1</v>
      </c>
      <c r="L26" s="70">
        <v>1</v>
      </c>
      <c r="M26" s="73">
        <v>1</v>
      </c>
      <c r="N26" s="72">
        <v>1</v>
      </c>
      <c r="O26" s="74">
        <f>SUM(C26:N26)</f>
        <v>10</v>
      </c>
    </row>
    <row r="27" spans="1:15" ht="13.5" x14ac:dyDescent="0.35">
      <c r="A27" s="1"/>
      <c r="B27" s="31"/>
      <c r="C27" s="75"/>
      <c r="D27" s="76"/>
      <c r="E27" s="77"/>
      <c r="F27" s="110"/>
      <c r="G27" s="77"/>
      <c r="H27" s="108"/>
      <c r="I27" s="76"/>
      <c r="J27" s="77"/>
      <c r="K27" s="78"/>
      <c r="L27" s="77"/>
      <c r="M27" s="79"/>
      <c r="N27" s="78"/>
      <c r="O27" s="74"/>
    </row>
    <row r="28" spans="1:15" ht="13.5" x14ac:dyDescent="0.35">
      <c r="A28" s="1"/>
      <c r="B28" s="31" t="s">
        <v>143</v>
      </c>
      <c r="C28" s="69">
        <v>1</v>
      </c>
      <c r="D28" s="70">
        <v>1</v>
      </c>
      <c r="E28" s="71">
        <v>1</v>
      </c>
      <c r="F28" s="109">
        <v>1</v>
      </c>
      <c r="G28" s="71">
        <v>1</v>
      </c>
      <c r="H28" s="107">
        <v>1</v>
      </c>
      <c r="I28" s="70">
        <v>1</v>
      </c>
      <c r="J28" s="72">
        <v>0</v>
      </c>
      <c r="K28" s="72">
        <v>1</v>
      </c>
      <c r="L28" s="70">
        <v>0</v>
      </c>
      <c r="M28" s="73">
        <v>0</v>
      </c>
      <c r="N28" s="72">
        <v>0</v>
      </c>
      <c r="O28" s="74">
        <f>SUM(C28:N28)</f>
        <v>8</v>
      </c>
    </row>
    <row r="29" spans="1:15" ht="13.5" x14ac:dyDescent="0.35">
      <c r="A29" s="1"/>
      <c r="B29" s="31"/>
      <c r="C29" s="75"/>
      <c r="D29" s="76"/>
      <c r="E29" s="77"/>
      <c r="F29" s="110"/>
      <c r="G29" s="77"/>
      <c r="H29" s="108"/>
      <c r="I29" s="76"/>
      <c r="J29" s="77"/>
      <c r="K29" s="78"/>
      <c r="L29" s="77"/>
      <c r="M29" s="79"/>
      <c r="N29" s="78"/>
      <c r="O29" s="74"/>
    </row>
    <row r="30" spans="1:15" ht="13.5" x14ac:dyDescent="0.35">
      <c r="A30" s="1"/>
      <c r="B30" s="31" t="s">
        <v>144</v>
      </c>
      <c r="C30" s="69">
        <v>1</v>
      </c>
      <c r="D30" s="70">
        <v>1</v>
      </c>
      <c r="E30" s="71">
        <v>1</v>
      </c>
      <c r="F30" s="109">
        <v>1</v>
      </c>
      <c r="G30" s="71">
        <v>1</v>
      </c>
      <c r="H30" s="107">
        <v>1</v>
      </c>
      <c r="I30" s="70">
        <v>1</v>
      </c>
      <c r="J30" s="72">
        <v>1</v>
      </c>
      <c r="K30" s="72">
        <v>1</v>
      </c>
      <c r="L30" s="70">
        <v>1</v>
      </c>
      <c r="M30" s="73">
        <v>1</v>
      </c>
      <c r="N30" s="72">
        <v>1</v>
      </c>
      <c r="O30" s="74">
        <f>SUM(C30:N30)</f>
        <v>12</v>
      </c>
    </row>
    <row r="31" spans="1:15" ht="13.5" x14ac:dyDescent="0.35">
      <c r="A31" s="1"/>
      <c r="B31" s="31"/>
      <c r="C31" s="75"/>
      <c r="D31" s="76"/>
      <c r="E31" s="77"/>
      <c r="F31" s="110"/>
      <c r="G31" s="77"/>
      <c r="H31" s="108"/>
      <c r="I31" s="76"/>
      <c r="J31" s="77"/>
      <c r="K31" s="78"/>
      <c r="L31" s="77"/>
      <c r="M31" s="79"/>
      <c r="N31" s="78"/>
      <c r="O31" s="74"/>
    </row>
    <row r="32" spans="1:15" ht="13.5" x14ac:dyDescent="0.35">
      <c r="A32" s="1"/>
      <c r="B32" s="31" t="s">
        <v>145</v>
      </c>
      <c r="C32" s="69">
        <v>1</v>
      </c>
      <c r="D32" s="70">
        <v>1</v>
      </c>
      <c r="E32" s="71">
        <v>1</v>
      </c>
      <c r="F32" s="109">
        <v>1</v>
      </c>
      <c r="G32" s="71">
        <v>1</v>
      </c>
      <c r="H32" s="107">
        <v>1</v>
      </c>
      <c r="I32" s="70">
        <v>1</v>
      </c>
      <c r="J32" s="72">
        <v>1</v>
      </c>
      <c r="K32" s="72">
        <v>1</v>
      </c>
      <c r="L32" s="70">
        <v>1</v>
      </c>
      <c r="M32" s="73">
        <v>1</v>
      </c>
      <c r="N32" s="72">
        <v>1</v>
      </c>
      <c r="O32" s="74">
        <f>SUM(C32:N32)</f>
        <v>12</v>
      </c>
    </row>
    <row r="33" spans="1:15" ht="13.5" x14ac:dyDescent="0.35">
      <c r="A33" s="1"/>
      <c r="B33" s="31"/>
      <c r="C33" s="75"/>
      <c r="D33" s="76"/>
      <c r="E33" s="77"/>
      <c r="F33" s="110"/>
      <c r="G33" s="77"/>
      <c r="H33" s="108"/>
      <c r="I33" s="76"/>
      <c r="J33" s="77"/>
      <c r="K33" s="78"/>
      <c r="L33" s="77"/>
      <c r="M33" s="79"/>
      <c r="N33" s="78"/>
      <c r="O33" s="74"/>
    </row>
    <row r="34" spans="1:15" ht="13.5" x14ac:dyDescent="0.35">
      <c r="A34" s="1"/>
      <c r="B34" s="31" t="s">
        <v>146</v>
      </c>
      <c r="C34" s="69">
        <v>1</v>
      </c>
      <c r="D34" s="70">
        <v>1</v>
      </c>
      <c r="E34" s="71">
        <v>1</v>
      </c>
      <c r="F34" s="109">
        <v>1</v>
      </c>
      <c r="G34" s="71">
        <v>1</v>
      </c>
      <c r="H34" s="107">
        <v>1</v>
      </c>
      <c r="I34" s="70">
        <v>1</v>
      </c>
      <c r="J34" s="72">
        <v>1</v>
      </c>
      <c r="K34" s="72">
        <v>1</v>
      </c>
      <c r="L34" s="70">
        <v>1</v>
      </c>
      <c r="M34" s="73">
        <v>1</v>
      </c>
      <c r="N34" s="72">
        <v>1</v>
      </c>
      <c r="O34" s="74">
        <f>SUM(C34:N34)</f>
        <v>12</v>
      </c>
    </row>
    <row r="35" spans="1:15" ht="13.5" x14ac:dyDescent="0.35">
      <c r="A35" s="1"/>
      <c r="B35" s="31"/>
      <c r="C35" s="75"/>
      <c r="D35" s="76"/>
      <c r="E35" s="77"/>
      <c r="F35" s="110"/>
      <c r="G35" s="77"/>
      <c r="H35" s="108"/>
      <c r="I35" s="76"/>
      <c r="J35" s="77"/>
      <c r="K35" s="78"/>
      <c r="L35" s="77"/>
      <c r="M35" s="79"/>
      <c r="N35" s="78"/>
      <c r="O35" s="74"/>
    </row>
    <row r="36" spans="1:15" ht="13.5" x14ac:dyDescent="0.35">
      <c r="A36" s="1"/>
      <c r="B36" s="31" t="s">
        <v>147</v>
      </c>
      <c r="C36" s="69">
        <v>1</v>
      </c>
      <c r="D36" s="70">
        <v>1</v>
      </c>
      <c r="E36" s="71">
        <v>1</v>
      </c>
      <c r="F36" s="109">
        <v>1</v>
      </c>
      <c r="G36" s="71">
        <v>1</v>
      </c>
      <c r="H36" s="107">
        <v>1</v>
      </c>
      <c r="I36" s="70">
        <v>1</v>
      </c>
      <c r="J36" s="72">
        <v>1</v>
      </c>
      <c r="K36" s="72">
        <v>1</v>
      </c>
      <c r="L36" s="70">
        <v>1</v>
      </c>
      <c r="M36" s="73">
        <v>1</v>
      </c>
      <c r="N36" s="72">
        <v>1</v>
      </c>
      <c r="O36" s="74">
        <f>SUM(C36:N36)</f>
        <v>12</v>
      </c>
    </row>
    <row r="37" spans="1:15" ht="13.5" x14ac:dyDescent="0.35">
      <c r="A37" s="1"/>
      <c r="B37" s="31"/>
      <c r="C37" s="75"/>
      <c r="D37" s="76"/>
      <c r="E37" s="77"/>
      <c r="F37" s="110"/>
      <c r="G37" s="77"/>
      <c r="H37" s="108"/>
      <c r="I37" s="76"/>
      <c r="J37" s="77"/>
      <c r="K37" s="78"/>
      <c r="L37" s="77"/>
      <c r="M37" s="79"/>
      <c r="N37" s="78"/>
      <c r="O37" s="74"/>
    </row>
    <row r="38" spans="1:15" ht="13.5" x14ac:dyDescent="0.35">
      <c r="A38" s="1"/>
      <c r="B38" s="31" t="s">
        <v>148</v>
      </c>
      <c r="C38" s="69">
        <v>1</v>
      </c>
      <c r="D38" s="70">
        <v>1</v>
      </c>
      <c r="E38" s="71">
        <v>0</v>
      </c>
      <c r="F38" s="109">
        <v>1</v>
      </c>
      <c r="G38" s="71">
        <v>1</v>
      </c>
      <c r="H38" s="107">
        <v>1</v>
      </c>
      <c r="I38" s="70">
        <v>0</v>
      </c>
      <c r="J38" s="72">
        <v>0</v>
      </c>
      <c r="K38" s="72">
        <v>1</v>
      </c>
      <c r="L38" s="70">
        <v>0</v>
      </c>
      <c r="M38" s="73">
        <v>0</v>
      </c>
      <c r="N38" s="72">
        <v>1</v>
      </c>
      <c r="O38" s="74">
        <f>SUM(C38:N38)</f>
        <v>7</v>
      </c>
    </row>
    <row r="39" spans="1:15" ht="13.5" x14ac:dyDescent="0.35">
      <c r="A39" s="1"/>
      <c r="B39" s="31"/>
      <c r="C39" s="75"/>
      <c r="D39" s="76"/>
      <c r="E39" s="77"/>
      <c r="F39" s="110"/>
      <c r="G39" s="77"/>
      <c r="H39" s="108"/>
      <c r="I39" s="76"/>
      <c r="J39" s="77"/>
      <c r="K39" s="78"/>
      <c r="L39" s="77"/>
      <c r="M39" s="79"/>
      <c r="N39" s="78"/>
      <c r="O39" s="74"/>
    </row>
    <row r="40" spans="1:15" ht="13.5" x14ac:dyDescent="0.35">
      <c r="A40" s="1"/>
      <c r="B40" s="31" t="s">
        <v>149</v>
      </c>
      <c r="C40" s="69">
        <v>1</v>
      </c>
      <c r="D40" s="70">
        <v>1</v>
      </c>
      <c r="E40" s="71">
        <v>1</v>
      </c>
      <c r="F40" s="109">
        <v>1</v>
      </c>
      <c r="G40" s="71"/>
      <c r="H40" s="107">
        <v>1</v>
      </c>
      <c r="I40" s="70">
        <v>0</v>
      </c>
      <c r="J40" s="72">
        <v>1</v>
      </c>
      <c r="K40" s="72">
        <v>1</v>
      </c>
      <c r="L40" s="70">
        <v>1</v>
      </c>
      <c r="M40" s="73">
        <v>1</v>
      </c>
      <c r="N40" s="72">
        <v>1</v>
      </c>
      <c r="O40" s="74">
        <f>SUM(C40:N40)</f>
        <v>10</v>
      </c>
    </row>
    <row r="41" spans="1:15" ht="13.5" x14ac:dyDescent="0.35">
      <c r="A41" s="1"/>
      <c r="B41" s="31"/>
      <c r="C41" s="75"/>
      <c r="D41" s="76"/>
      <c r="E41" s="77"/>
      <c r="F41" s="110"/>
      <c r="G41" s="77"/>
      <c r="H41" s="108"/>
      <c r="I41" s="76"/>
      <c r="J41" s="77"/>
      <c r="K41" s="78"/>
      <c r="L41" s="77"/>
      <c r="M41" s="79"/>
      <c r="N41" s="78"/>
      <c r="O41" s="74"/>
    </row>
    <row r="42" spans="1:15" ht="13.5" x14ac:dyDescent="0.35">
      <c r="A42" s="1"/>
      <c r="B42" s="31" t="s">
        <v>150</v>
      </c>
      <c r="C42" s="69">
        <v>1</v>
      </c>
      <c r="D42" s="70">
        <v>1</v>
      </c>
      <c r="E42" s="71">
        <v>1</v>
      </c>
      <c r="F42" s="111">
        <v>1</v>
      </c>
      <c r="G42" s="71">
        <v>1</v>
      </c>
      <c r="H42" s="107">
        <v>1</v>
      </c>
      <c r="I42" s="70">
        <v>1</v>
      </c>
      <c r="J42" s="72">
        <v>0</v>
      </c>
      <c r="K42" s="72">
        <v>1</v>
      </c>
      <c r="L42" s="70">
        <v>1</v>
      </c>
      <c r="M42" s="73">
        <v>1</v>
      </c>
      <c r="N42" s="72">
        <v>1</v>
      </c>
      <c r="O42" s="74">
        <f>SUM(C42:N42)</f>
        <v>11</v>
      </c>
    </row>
    <row r="43" spans="1:15" ht="13.5" x14ac:dyDescent="0.35">
      <c r="A43" s="1"/>
      <c r="B43" s="31"/>
      <c r="C43" s="75"/>
      <c r="D43" s="76"/>
      <c r="E43" s="77"/>
      <c r="F43" s="110"/>
      <c r="G43" s="77"/>
      <c r="H43" s="108"/>
      <c r="I43" s="76"/>
      <c r="J43" s="77"/>
      <c r="K43" s="78"/>
      <c r="L43" s="77"/>
      <c r="M43" s="79"/>
      <c r="N43" s="78"/>
      <c r="O43" s="74"/>
    </row>
    <row r="44" spans="1:15" ht="13.5" x14ac:dyDescent="0.35">
      <c r="A44" s="1"/>
      <c r="B44" s="31" t="s">
        <v>151</v>
      </c>
      <c r="C44" s="69">
        <v>1</v>
      </c>
      <c r="D44" s="70">
        <v>1</v>
      </c>
      <c r="E44" s="71">
        <v>1</v>
      </c>
      <c r="F44" s="111">
        <v>1</v>
      </c>
      <c r="G44" s="71">
        <v>1</v>
      </c>
      <c r="H44" s="107">
        <v>1</v>
      </c>
      <c r="I44" s="70">
        <v>1</v>
      </c>
      <c r="J44" s="72">
        <v>1</v>
      </c>
      <c r="K44" s="72">
        <v>1</v>
      </c>
      <c r="L44" s="70">
        <v>0</v>
      </c>
      <c r="M44" s="73">
        <v>1</v>
      </c>
      <c r="N44" s="72">
        <v>1</v>
      </c>
      <c r="O44" s="74">
        <f>SUM(C44:N44)</f>
        <v>11</v>
      </c>
    </row>
    <row r="45" spans="1:15" ht="13.5" x14ac:dyDescent="0.35">
      <c r="A45" s="1"/>
      <c r="B45" s="31"/>
      <c r="C45" s="75"/>
      <c r="D45" s="76"/>
      <c r="E45" s="77"/>
      <c r="F45" s="110"/>
      <c r="G45" s="77"/>
      <c r="H45" s="108"/>
      <c r="I45" s="76"/>
      <c r="J45" s="77"/>
      <c r="K45" s="78"/>
      <c r="L45" s="77"/>
      <c r="M45" s="79"/>
      <c r="N45" s="78"/>
      <c r="O45" s="74"/>
    </row>
    <row r="46" spans="1:15" ht="13.5" x14ac:dyDescent="0.35">
      <c r="A46" s="1"/>
      <c r="B46" s="31" t="s">
        <v>152</v>
      </c>
      <c r="C46" s="69">
        <v>1</v>
      </c>
      <c r="D46" s="70">
        <v>1</v>
      </c>
      <c r="E46" s="71">
        <v>1</v>
      </c>
      <c r="F46" s="111">
        <v>1</v>
      </c>
      <c r="G46" s="71">
        <v>1</v>
      </c>
      <c r="H46" s="107">
        <v>1</v>
      </c>
      <c r="I46" s="70">
        <v>1</v>
      </c>
      <c r="J46" s="72">
        <v>1</v>
      </c>
      <c r="K46" s="72">
        <v>1</v>
      </c>
      <c r="L46" s="70">
        <v>1</v>
      </c>
      <c r="M46" s="73">
        <v>1</v>
      </c>
      <c r="N46" s="72">
        <v>1</v>
      </c>
      <c r="O46" s="74">
        <f>SUM(C46:N46)</f>
        <v>12</v>
      </c>
    </row>
    <row r="47" spans="1:15" ht="13.5" x14ac:dyDescent="0.35">
      <c r="A47" s="1"/>
      <c r="B47" s="31"/>
      <c r="C47" s="75"/>
      <c r="D47" s="76"/>
      <c r="E47" s="77"/>
      <c r="F47" s="110"/>
      <c r="G47" s="77"/>
      <c r="H47" s="108"/>
      <c r="I47" s="76"/>
      <c r="J47" s="77"/>
      <c r="K47" s="78"/>
      <c r="L47" s="77"/>
      <c r="M47" s="79"/>
      <c r="N47" s="78"/>
      <c r="O47" s="74"/>
    </row>
    <row r="48" spans="1:15" ht="13.5" x14ac:dyDescent="0.35">
      <c r="A48" s="1"/>
      <c r="B48" s="31" t="s">
        <v>153</v>
      </c>
      <c r="C48" s="69">
        <v>1</v>
      </c>
      <c r="D48" s="70">
        <v>1</v>
      </c>
      <c r="E48" s="71">
        <v>1</v>
      </c>
      <c r="F48" s="111">
        <v>0</v>
      </c>
      <c r="G48" s="71">
        <v>0</v>
      </c>
      <c r="H48" s="107">
        <v>0</v>
      </c>
      <c r="I48" s="70">
        <v>1</v>
      </c>
      <c r="J48" s="72">
        <v>1</v>
      </c>
      <c r="K48" s="72">
        <v>1</v>
      </c>
      <c r="L48" s="70">
        <v>0</v>
      </c>
      <c r="M48" s="73">
        <v>1</v>
      </c>
      <c r="N48" s="72">
        <v>0</v>
      </c>
      <c r="O48" s="74">
        <f>SUM(C48:N48)</f>
        <v>7</v>
      </c>
    </row>
    <row r="49" spans="1:15" ht="13.5" x14ac:dyDescent="0.35">
      <c r="A49" s="1"/>
      <c r="B49" s="31"/>
      <c r="C49" s="75"/>
      <c r="D49" s="76"/>
      <c r="E49" s="77"/>
      <c r="F49" s="110"/>
      <c r="G49" s="77"/>
      <c r="H49" s="108"/>
      <c r="I49" s="76"/>
      <c r="J49" s="77"/>
      <c r="K49" s="78"/>
      <c r="L49" s="77"/>
      <c r="M49" s="79"/>
      <c r="N49" s="78"/>
      <c r="O49" s="74"/>
    </row>
    <row r="50" spans="1:15" ht="13.5" x14ac:dyDescent="0.35">
      <c r="A50" s="1"/>
      <c r="B50" s="31" t="s">
        <v>154</v>
      </c>
      <c r="C50" s="69">
        <v>1</v>
      </c>
      <c r="D50" s="70">
        <v>1</v>
      </c>
      <c r="E50" s="71">
        <v>1</v>
      </c>
      <c r="F50" s="109">
        <v>1</v>
      </c>
      <c r="G50" s="71">
        <v>1</v>
      </c>
      <c r="H50" s="107">
        <v>1</v>
      </c>
      <c r="I50" s="70">
        <v>1</v>
      </c>
      <c r="J50" s="72">
        <v>1</v>
      </c>
      <c r="K50" s="72">
        <v>1</v>
      </c>
      <c r="L50" s="70">
        <v>0</v>
      </c>
      <c r="M50" s="73">
        <v>1</v>
      </c>
      <c r="N50" s="72">
        <v>0</v>
      </c>
      <c r="O50" s="74">
        <f>SUM(C50:N50)</f>
        <v>10</v>
      </c>
    </row>
    <row r="51" spans="1:15" ht="13.5" x14ac:dyDescent="0.35">
      <c r="A51" s="1"/>
      <c r="B51" s="31"/>
      <c r="C51" s="75"/>
      <c r="D51" s="76"/>
      <c r="E51" s="77"/>
      <c r="F51" s="110"/>
      <c r="G51" s="77"/>
      <c r="H51" s="108"/>
      <c r="I51" s="76"/>
      <c r="J51" s="77"/>
      <c r="K51" s="78"/>
      <c r="L51" s="77"/>
      <c r="M51" s="79"/>
      <c r="N51" s="78"/>
      <c r="O51" s="74"/>
    </row>
    <row r="52" spans="1:15" ht="13.5" x14ac:dyDescent="0.35">
      <c r="A52" s="1"/>
      <c r="B52" s="31" t="s">
        <v>155</v>
      </c>
      <c r="C52" s="69">
        <v>1</v>
      </c>
      <c r="D52" s="70">
        <v>1</v>
      </c>
      <c r="E52" s="71">
        <v>1</v>
      </c>
      <c r="F52" s="109">
        <v>1</v>
      </c>
      <c r="G52" s="71">
        <v>1</v>
      </c>
      <c r="H52" s="107">
        <v>1</v>
      </c>
      <c r="I52" s="70">
        <v>1</v>
      </c>
      <c r="J52" s="72">
        <v>1</v>
      </c>
      <c r="K52" s="72">
        <v>1</v>
      </c>
      <c r="L52" s="70">
        <v>1</v>
      </c>
      <c r="M52" s="73">
        <v>1</v>
      </c>
      <c r="N52" s="72">
        <v>1</v>
      </c>
      <c r="O52" s="74">
        <f>SUM(C52:N52)</f>
        <v>12</v>
      </c>
    </row>
    <row r="53" spans="1:15" ht="13.5" x14ac:dyDescent="0.35">
      <c r="A53" s="1"/>
      <c r="B53" s="31"/>
      <c r="C53" s="75"/>
      <c r="D53" s="76"/>
      <c r="E53" s="77"/>
      <c r="F53" s="110"/>
      <c r="G53" s="77"/>
      <c r="H53" s="108"/>
      <c r="I53" s="76"/>
      <c r="J53" s="77"/>
      <c r="K53" s="78"/>
      <c r="L53" s="77"/>
      <c r="M53" s="79"/>
      <c r="N53" s="78"/>
      <c r="O53" s="74"/>
    </row>
    <row r="54" spans="1:15" ht="13.5" x14ac:dyDescent="0.35">
      <c r="A54" s="1"/>
      <c r="B54" s="31" t="s">
        <v>156</v>
      </c>
      <c r="C54" s="69">
        <v>0</v>
      </c>
      <c r="D54" s="80">
        <v>1</v>
      </c>
      <c r="E54" s="81">
        <v>1</v>
      </c>
      <c r="F54" s="109">
        <v>0</v>
      </c>
      <c r="G54" s="81">
        <v>0</v>
      </c>
      <c r="H54" s="107">
        <v>1</v>
      </c>
      <c r="I54" s="80">
        <v>0</v>
      </c>
      <c r="J54" s="82">
        <v>1</v>
      </c>
      <c r="K54" s="82">
        <v>1</v>
      </c>
      <c r="L54" s="80">
        <v>0</v>
      </c>
      <c r="M54" s="73">
        <v>0</v>
      </c>
      <c r="N54" s="82">
        <v>0</v>
      </c>
      <c r="O54" s="74">
        <f>SUM(C54:N54)</f>
        <v>5</v>
      </c>
    </row>
    <row r="55" spans="1:15" ht="14.5" x14ac:dyDescent="0.35">
      <c r="A55" s="1"/>
      <c r="B55" s="33"/>
      <c r="C55" s="83">
        <f t="shared" ref="C55:N55" si="0">SUM(C3:C54)</f>
        <v>24</v>
      </c>
      <c r="D55" s="84">
        <f t="shared" si="0"/>
        <v>25</v>
      </c>
      <c r="E55" s="84">
        <f t="shared" si="0"/>
        <v>22</v>
      </c>
      <c r="F55" s="84">
        <f t="shared" si="0"/>
        <v>23</v>
      </c>
      <c r="G55" s="84">
        <f t="shared" si="0"/>
        <v>21</v>
      </c>
      <c r="H55" s="84">
        <f t="shared" si="0"/>
        <v>23</v>
      </c>
      <c r="I55" s="84">
        <f t="shared" si="0"/>
        <v>22</v>
      </c>
      <c r="J55" s="84">
        <f t="shared" si="0"/>
        <v>21</v>
      </c>
      <c r="K55" s="84">
        <f t="shared" si="0"/>
        <v>26</v>
      </c>
      <c r="L55" s="84">
        <f t="shared" si="0"/>
        <v>17</v>
      </c>
      <c r="M55" s="84">
        <f t="shared" si="0"/>
        <v>22</v>
      </c>
      <c r="N55" s="84">
        <f t="shared" si="0"/>
        <v>21</v>
      </c>
      <c r="O55" s="85"/>
    </row>
    <row r="57" spans="1:15" ht="13.5" x14ac:dyDescent="0.35">
      <c r="B57" s="6"/>
    </row>
    <row r="58" spans="1:15" ht="13.5" x14ac:dyDescent="0.35">
      <c r="B58" s="6"/>
    </row>
    <row r="59" spans="1:15" ht="13.5" x14ac:dyDescent="0.35">
      <c r="B59" s="6"/>
    </row>
  </sheetData>
  <conditionalFormatting sqref="C55:N55">
    <cfRule type="colorScale" priority="3">
      <colorScale>
        <cfvo type="min"/>
        <cfvo type="max"/>
        <color rgb="FFFFFFCC"/>
        <color rgb="FF99CCFF"/>
      </colorScale>
    </cfRule>
  </conditionalFormatting>
  <conditionalFormatting sqref="O4:O54">
    <cfRule type="colorScale" priority="1">
      <colorScale>
        <cfvo type="min"/>
        <cfvo type="max"/>
        <color rgb="FFFFFFCC"/>
        <color rgb="FF99CCFF"/>
      </colorScale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EDEEE-4000-4D9F-B00D-01E39239DFB1}">
  <dimension ref="A1:U30"/>
  <sheetViews>
    <sheetView workbookViewId="0">
      <selection activeCell="D10" sqref="D10"/>
    </sheetView>
  </sheetViews>
  <sheetFormatPr defaultColWidth="16.875" defaultRowHeight="12" x14ac:dyDescent="0.35"/>
  <cols>
    <col min="1" max="1" width="9.5" customWidth="1"/>
    <col min="2" max="2" width="91.125" customWidth="1"/>
    <col min="3" max="3" width="15.875" style="42" customWidth="1"/>
    <col min="4" max="17" width="13.375" customWidth="1"/>
  </cols>
  <sheetData>
    <row r="1" spans="1:21" ht="26.25" customHeight="1" x14ac:dyDescent="0.35">
      <c r="A1" s="3"/>
      <c r="B1" s="35"/>
      <c r="C1" s="38"/>
      <c r="D1" s="19" t="s">
        <v>1</v>
      </c>
      <c r="E1" s="19" t="s">
        <v>2</v>
      </c>
      <c r="F1" s="19" t="s">
        <v>3</v>
      </c>
      <c r="G1" s="19" t="s">
        <v>4</v>
      </c>
      <c r="H1" s="19" t="s">
        <v>5</v>
      </c>
      <c r="I1" s="19" t="s">
        <v>6</v>
      </c>
      <c r="J1" s="19" t="s">
        <v>7</v>
      </c>
      <c r="K1" s="19" t="s">
        <v>8</v>
      </c>
      <c r="L1" s="19" t="s">
        <v>9</v>
      </c>
      <c r="M1" s="19" t="s">
        <v>10</v>
      </c>
      <c r="N1" s="19" t="s">
        <v>11</v>
      </c>
      <c r="O1" s="19" t="s">
        <v>12</v>
      </c>
      <c r="P1" s="19" t="s">
        <v>13</v>
      </c>
      <c r="Q1" s="116" t="s">
        <v>14</v>
      </c>
      <c r="R1" s="36"/>
      <c r="S1" s="36"/>
      <c r="T1" s="36"/>
      <c r="U1" s="36"/>
    </row>
    <row r="2" spans="1:21" s="14" customFormat="1" ht="26.25" customHeight="1" x14ac:dyDescent="0.35">
      <c r="A2" s="119" t="s">
        <v>157</v>
      </c>
      <c r="B2" s="120"/>
      <c r="C2" s="39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2"/>
      <c r="R2" s="15"/>
      <c r="S2" s="15"/>
      <c r="T2" s="15"/>
      <c r="U2" s="15"/>
    </row>
    <row r="3" spans="1:21" s="14" customFormat="1" ht="14.25" customHeight="1" x14ac:dyDescent="0.35">
      <c r="A3" s="8"/>
      <c r="B3" s="8"/>
      <c r="C3" s="40"/>
      <c r="D3" s="26"/>
      <c r="E3" s="26"/>
      <c r="F3" s="26"/>
      <c r="G3" s="26"/>
      <c r="H3" s="26"/>
      <c r="I3" s="26"/>
      <c r="J3" s="26"/>
      <c r="K3" s="26"/>
      <c r="L3" s="27"/>
      <c r="M3" s="27"/>
      <c r="N3" s="27"/>
      <c r="O3" s="27"/>
      <c r="P3" s="27"/>
      <c r="Q3" s="126"/>
      <c r="R3" s="15"/>
      <c r="S3" s="15"/>
      <c r="T3" s="15"/>
      <c r="U3" s="15"/>
    </row>
    <row r="4" spans="1:21" s="14" customFormat="1" ht="18.75" customHeight="1" x14ac:dyDescent="0.35">
      <c r="A4" s="41" t="s">
        <v>158</v>
      </c>
      <c r="B4" s="123" t="s">
        <v>159</v>
      </c>
      <c r="C4" s="41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122"/>
      <c r="R4" s="15"/>
      <c r="S4" s="15"/>
      <c r="T4" s="15"/>
      <c r="U4" s="15"/>
    </row>
    <row r="5" spans="1:21" s="129" customFormat="1" ht="14.25" customHeight="1" x14ac:dyDescent="0.35">
      <c r="A5" s="7"/>
      <c r="B5" s="7"/>
      <c r="C5" s="37"/>
      <c r="D5" s="30"/>
      <c r="E5" s="30" t="s">
        <v>160</v>
      </c>
      <c r="F5" s="30"/>
      <c r="G5" s="30"/>
      <c r="H5" s="30"/>
      <c r="I5" s="30"/>
      <c r="J5" s="30"/>
      <c r="K5" s="30"/>
      <c r="L5" s="65"/>
      <c r="M5" s="127"/>
      <c r="N5" s="127"/>
      <c r="O5" s="127"/>
      <c r="P5" s="127"/>
      <c r="Q5" s="128"/>
      <c r="R5" s="9"/>
      <c r="S5" s="9"/>
      <c r="T5" s="9"/>
      <c r="U5" s="9"/>
    </row>
    <row r="6" spans="1:21" s="129" customFormat="1" ht="14.25" customHeight="1" x14ac:dyDescent="0.35">
      <c r="A6" s="50">
        <v>1</v>
      </c>
      <c r="B6" s="7" t="s">
        <v>161</v>
      </c>
      <c r="C6" s="37" t="s">
        <v>162</v>
      </c>
      <c r="D6" s="130">
        <f>100*'rubrieken A tm D'!C22/'rubrieken A tm D'!C4</f>
        <v>4.0218897479666635</v>
      </c>
      <c r="E6" s="130">
        <f>100*'rubrieken A tm D'!D22/'rubrieken A tm D'!D4</f>
        <v>2.3625369308057524</v>
      </c>
      <c r="F6" s="130">
        <f>100*'rubrieken A tm D'!E22/'rubrieken A tm D'!E4</f>
        <v>2.8193517635843661</v>
      </c>
      <c r="G6" s="130">
        <f>100*'rubrieken A tm D'!F22/'rubrieken A tm D'!F4</f>
        <v>2.0111652873578185</v>
      </c>
      <c r="H6" s="130">
        <f>100*'rubrieken A tm D'!G22/'rubrieken A tm D'!G4</f>
        <v>2.3536333782107905</v>
      </c>
      <c r="I6" s="130"/>
      <c r="J6" s="130">
        <f>100*'rubrieken A tm D'!I22/'rubrieken A tm D'!I4</f>
        <v>1.6018327644384522</v>
      </c>
      <c r="K6" s="130">
        <f>100*'rubrieken A tm D'!J22/'rubrieken A tm D'!J4</f>
        <v>1.7102726845322049</v>
      </c>
      <c r="L6" s="130">
        <f>100*'rubrieken A tm D'!K22/'rubrieken A tm D'!K4</f>
        <v>2.5887638487430156</v>
      </c>
      <c r="M6" s="130">
        <f>100*'rubrieken A tm D'!L22/'rubrieken A tm D'!L4</f>
        <v>2.7102549519028662</v>
      </c>
      <c r="N6" s="130">
        <f>100*'rubrieken A tm D'!M22/'rubrieken A tm D'!M4</f>
        <v>1.527360066833751</v>
      </c>
      <c r="O6" s="130">
        <f>100*'rubrieken A tm D'!N22/'rubrieken A tm D'!N4</f>
        <v>1.3696174863387978</v>
      </c>
      <c r="P6" s="130">
        <f>100*'rubrieken A tm D'!O22/'rubrieken A tm D'!O4</f>
        <v>1.3050134343011337</v>
      </c>
      <c r="Q6" s="131">
        <f>AVERAGE(D6:P6)</f>
        <v>2.1984743620846339</v>
      </c>
      <c r="R6" s="9"/>
      <c r="S6" s="9"/>
      <c r="T6" s="9"/>
      <c r="U6" s="9"/>
    </row>
    <row r="7" spans="1:21" s="129" customFormat="1" ht="14.25" customHeight="1" x14ac:dyDescent="0.35">
      <c r="A7" s="50">
        <v>2</v>
      </c>
      <c r="B7" s="7" t="s">
        <v>163</v>
      </c>
      <c r="C7" s="37" t="s">
        <v>164</v>
      </c>
      <c r="D7" s="130">
        <f>100*'rubrieken A tm D'!C24/'rubrieken A tm D'!C22</f>
        <v>0</v>
      </c>
      <c r="E7" s="130">
        <f>100*'rubrieken A tm D'!D24/'rubrieken A tm D'!D22</f>
        <v>0</v>
      </c>
      <c r="F7" s="130">
        <f>100*'rubrieken A tm D'!E24/'rubrieken A tm D'!E22</f>
        <v>0</v>
      </c>
      <c r="G7" s="130">
        <f>100*'rubrieken A tm D'!F24/'rubrieken A tm D'!F22</f>
        <v>0</v>
      </c>
      <c r="H7" s="130">
        <f>100*'rubrieken A tm D'!G24/'rubrieken A tm D'!G22</f>
        <v>0</v>
      </c>
      <c r="I7" s="130"/>
      <c r="J7" s="130">
        <f>100*'rubrieken A tm D'!I24/'rubrieken A tm D'!I22</f>
        <v>0</v>
      </c>
      <c r="K7" s="130">
        <f>100*'rubrieken A tm D'!J24/'rubrieken A tm D'!J22</f>
        <v>0</v>
      </c>
      <c r="L7" s="130">
        <f>100*'rubrieken A tm D'!K24/'rubrieken A tm D'!K22</f>
        <v>0</v>
      </c>
      <c r="M7" s="130">
        <f>100*'rubrieken A tm D'!L24/'rubrieken A tm D'!L22</f>
        <v>0</v>
      </c>
      <c r="N7" s="130">
        <f>100*'rubrieken A tm D'!M24/'rubrieken A tm D'!M22</f>
        <v>0</v>
      </c>
      <c r="O7" s="130">
        <f>100*'rubrieken A tm D'!N24/'rubrieken A tm D'!N22</f>
        <v>0</v>
      </c>
      <c r="P7" s="130">
        <f>100*'rubrieken A tm D'!O24/'rubrieken A tm D'!O22</f>
        <v>0</v>
      </c>
      <c r="Q7" s="131">
        <f t="shared" ref="Q7:Q30" si="0">AVERAGE(D7:P7)</f>
        <v>0</v>
      </c>
      <c r="R7" s="9"/>
      <c r="S7" s="9"/>
      <c r="T7" s="9"/>
      <c r="U7" s="9"/>
    </row>
    <row r="8" spans="1:21" s="129" customFormat="1" ht="14.25" customHeight="1" x14ac:dyDescent="0.35">
      <c r="A8" s="50">
        <v>3</v>
      </c>
      <c r="B8" s="45" t="s">
        <v>165</v>
      </c>
      <c r="C8" s="37" t="s">
        <v>166</v>
      </c>
      <c r="D8" s="130">
        <f>('rubrieken A tm D'!C24*1000)/'rubrieken A tm D'!C18</f>
        <v>0</v>
      </c>
      <c r="E8" s="130">
        <f>('rubrieken A tm D'!D24*1000)/'rubrieken A tm D'!D18</f>
        <v>0</v>
      </c>
      <c r="F8" s="130">
        <f>('rubrieken A tm D'!E24*1000)/'rubrieken A tm D'!E18</f>
        <v>0</v>
      </c>
      <c r="G8" s="130">
        <f>('rubrieken A tm D'!F24*1000)/'rubrieken A tm D'!F18</f>
        <v>0</v>
      </c>
      <c r="H8" s="130">
        <f>('rubrieken A tm D'!G24*1000)/'rubrieken A tm D'!G18</f>
        <v>0</v>
      </c>
      <c r="I8" s="130"/>
      <c r="J8" s="130">
        <f>('rubrieken A tm D'!I24*1000)/'rubrieken A tm D'!I18</f>
        <v>0</v>
      </c>
      <c r="K8" s="130">
        <f>('rubrieken A tm D'!J24*1000)/'rubrieken A tm D'!J18</f>
        <v>0</v>
      </c>
      <c r="L8" s="130">
        <f>('rubrieken A tm D'!K24*1000)/'rubrieken A tm D'!K18</f>
        <v>0</v>
      </c>
      <c r="M8" s="130">
        <f>('rubrieken A tm D'!L24*1000)/'rubrieken A tm D'!L18</f>
        <v>0</v>
      </c>
      <c r="N8" s="130">
        <f>('rubrieken A tm D'!M24*1000)/'rubrieken A tm D'!M18</f>
        <v>0</v>
      </c>
      <c r="O8" s="130">
        <f>('rubrieken A tm D'!N24*1000)/'rubrieken A tm D'!N18</f>
        <v>0</v>
      </c>
      <c r="P8" s="130">
        <f>('rubrieken A tm D'!O24*1000)/'rubrieken A tm D'!O18</f>
        <v>0</v>
      </c>
      <c r="Q8" s="131">
        <f t="shared" si="0"/>
        <v>0</v>
      </c>
      <c r="R8" s="9"/>
      <c r="S8" s="9"/>
      <c r="T8" s="9"/>
      <c r="U8" s="9"/>
    </row>
    <row r="9" spans="1:21" s="129" customFormat="1" ht="14.25" customHeight="1" x14ac:dyDescent="0.35">
      <c r="A9" s="50">
        <v>4</v>
      </c>
      <c r="B9" s="7" t="s">
        <v>167</v>
      </c>
      <c r="C9" s="37" t="s">
        <v>168</v>
      </c>
      <c r="D9" s="130">
        <f>100*'rubrieken A tm D'!C33/'rubrieken A tm D'!C22</f>
        <v>44.944325161032609</v>
      </c>
      <c r="E9" s="130">
        <f>100*'rubrieken A tm D'!D33/'rubrieken A tm D'!D22</f>
        <v>42.168264318038055</v>
      </c>
      <c r="F9" s="130">
        <f>100*'rubrieken A tm D'!E33/'rubrieken A tm D'!E22</f>
        <v>45.676246830092985</v>
      </c>
      <c r="G9" s="130">
        <f>100*'rubrieken A tm D'!F33/'rubrieken A tm D'!F22</f>
        <v>45.736613335799504</v>
      </c>
      <c r="H9" s="130">
        <f>100*'rubrieken A tm D'!G33/'rubrieken A tm D'!G22</f>
        <v>40.473654532924002</v>
      </c>
      <c r="I9" s="130"/>
      <c r="J9" s="130">
        <f>100*'rubrieken A tm D'!I33/'rubrieken A tm D'!I22</f>
        <v>68.991150594016773</v>
      </c>
      <c r="K9" s="130">
        <f>100*'rubrieken A tm D'!J33/'rubrieken A tm D'!J22</f>
        <v>39.516184454676655</v>
      </c>
      <c r="L9" s="130">
        <f>100*'rubrieken A tm D'!K33/'rubrieken A tm D'!K22</f>
        <v>26.960539460539461</v>
      </c>
      <c r="M9" s="130">
        <f>100*'rubrieken A tm D'!L33/'rubrieken A tm D'!L22</f>
        <v>46.080789648307899</v>
      </c>
      <c r="N9" s="130">
        <f>100*'rubrieken A tm D'!M33/'rubrieken A tm D'!M22</f>
        <v>25.188021331874744</v>
      </c>
      <c r="O9" s="130">
        <f>100*'rubrieken A tm D'!N33/'rubrieken A tm D'!N22</f>
        <v>45.068624321736358</v>
      </c>
      <c r="P9" s="130">
        <f>100*'rubrieken A tm D'!O33/'rubrieken A tm D'!O22</f>
        <v>38.074611032531827</v>
      </c>
      <c r="Q9" s="131">
        <f t="shared" si="0"/>
        <v>42.406585418464239</v>
      </c>
      <c r="R9" s="9"/>
      <c r="S9" s="9"/>
      <c r="T9" s="9"/>
      <c r="U9" s="9"/>
    </row>
    <row r="10" spans="1:21" s="129" customFormat="1" ht="14.25" customHeight="1" x14ac:dyDescent="0.35">
      <c r="A10" s="50">
        <v>5</v>
      </c>
      <c r="B10" s="7" t="s">
        <v>169</v>
      </c>
      <c r="C10" s="37" t="s">
        <v>170</v>
      </c>
      <c r="D10" s="130" t="e">
        <f>100*'rubrieken A tm D'!C26/'rubrieken A tm D'!C24</f>
        <v>#DIV/0!</v>
      </c>
      <c r="E10" s="130" t="e">
        <f>100*'rubrieken A tm D'!D26/'rubrieken A tm D'!D24</f>
        <v>#DIV/0!</v>
      </c>
      <c r="F10" s="130" t="e">
        <f>100*'rubrieken A tm D'!E26/'rubrieken A tm D'!E24</f>
        <v>#DIV/0!</v>
      </c>
      <c r="G10" s="130" t="e">
        <f>100*'rubrieken A tm D'!F26/'rubrieken A tm D'!F24</f>
        <v>#DIV/0!</v>
      </c>
      <c r="H10" s="130" t="e">
        <f>100*'rubrieken A tm D'!G26/'rubrieken A tm D'!G24</f>
        <v>#DIV/0!</v>
      </c>
      <c r="I10" s="130"/>
      <c r="J10" s="130" t="e">
        <f>100*'rubrieken A tm D'!I26/'rubrieken A tm D'!I24</f>
        <v>#DIV/0!</v>
      </c>
      <c r="K10" s="130" t="e">
        <f>100*'rubrieken A tm D'!J26/'rubrieken A tm D'!J24</f>
        <v>#DIV/0!</v>
      </c>
      <c r="L10" s="130" t="e">
        <f>100*'rubrieken A tm D'!K26/'rubrieken A tm D'!K24</f>
        <v>#DIV/0!</v>
      </c>
      <c r="M10" s="130" t="e">
        <f>100*'rubrieken A tm D'!L26/'rubrieken A tm D'!L24</f>
        <v>#DIV/0!</v>
      </c>
      <c r="N10" s="130" t="e">
        <f>100*'rubrieken A tm D'!M26/'rubrieken A tm D'!M24</f>
        <v>#DIV/0!</v>
      </c>
      <c r="O10" s="130" t="e">
        <f>100*'rubrieken A tm D'!N26/'rubrieken A tm D'!N24</f>
        <v>#DIV/0!</v>
      </c>
      <c r="P10" s="130" t="e">
        <f>100*'rubrieken A tm D'!O26/'rubrieken A tm D'!O24</f>
        <v>#DIV/0!</v>
      </c>
      <c r="Q10" s="131" t="e">
        <f t="shared" si="0"/>
        <v>#DIV/0!</v>
      </c>
      <c r="R10" s="9"/>
      <c r="S10" s="9"/>
      <c r="T10" s="9"/>
      <c r="U10" s="9"/>
    </row>
    <row r="11" spans="1:21" s="129" customFormat="1" ht="14.25" customHeight="1" x14ac:dyDescent="0.35">
      <c r="A11" s="50">
        <v>6</v>
      </c>
      <c r="B11" s="7" t="s">
        <v>171</v>
      </c>
      <c r="C11" s="37" t="s">
        <v>172</v>
      </c>
      <c r="D11" s="130" t="e">
        <f>100*'rubrieken A tm D'!C27/'rubrieken A tm D'!C24</f>
        <v>#DIV/0!</v>
      </c>
      <c r="E11" s="130" t="e">
        <f>100*'rubrieken A tm D'!D27/'rubrieken A tm D'!D24</f>
        <v>#DIV/0!</v>
      </c>
      <c r="F11" s="130" t="e">
        <f>100*'rubrieken A tm D'!E27/'rubrieken A tm D'!E24</f>
        <v>#DIV/0!</v>
      </c>
      <c r="G11" s="130" t="e">
        <f>100*'rubrieken A tm D'!F27/'rubrieken A tm D'!F24</f>
        <v>#DIV/0!</v>
      </c>
      <c r="H11" s="130" t="e">
        <f>100*'rubrieken A tm D'!G27/'rubrieken A tm D'!G24</f>
        <v>#DIV/0!</v>
      </c>
      <c r="I11" s="130"/>
      <c r="J11" s="130" t="e">
        <f>100*'rubrieken A tm D'!I27/'rubrieken A tm D'!I24</f>
        <v>#DIV/0!</v>
      </c>
      <c r="K11" s="130" t="e">
        <f>100*'rubrieken A tm D'!J27/'rubrieken A tm D'!J24</f>
        <v>#DIV/0!</v>
      </c>
      <c r="L11" s="130" t="e">
        <f>100*'rubrieken A tm D'!K27/'rubrieken A tm D'!K24</f>
        <v>#DIV/0!</v>
      </c>
      <c r="M11" s="130" t="e">
        <f>100*'rubrieken A tm D'!L27/'rubrieken A tm D'!L24</f>
        <v>#DIV/0!</v>
      </c>
      <c r="N11" s="130" t="e">
        <f>100*'rubrieken A tm D'!M27/'rubrieken A tm D'!M24</f>
        <v>#DIV/0!</v>
      </c>
      <c r="O11" s="130" t="e">
        <f>100*'rubrieken A tm D'!N27/'rubrieken A tm D'!N24</f>
        <v>#DIV/0!</v>
      </c>
      <c r="P11" s="130" t="e">
        <f>100*'rubrieken A tm D'!O27/'rubrieken A tm D'!O24</f>
        <v>#DIV/0!</v>
      </c>
      <c r="Q11" s="131" t="e">
        <f t="shared" si="0"/>
        <v>#DIV/0!</v>
      </c>
      <c r="R11" s="9"/>
      <c r="S11" s="9"/>
      <c r="T11" s="9"/>
      <c r="U11" s="9"/>
    </row>
    <row r="12" spans="1:21" s="129" customFormat="1" ht="14.25" customHeight="1" x14ac:dyDescent="0.35">
      <c r="A12" s="50">
        <v>7</v>
      </c>
      <c r="B12" s="7" t="s">
        <v>173</v>
      </c>
      <c r="C12" s="37" t="s">
        <v>174</v>
      </c>
      <c r="D12" s="130" t="e">
        <f>100*'rubrieken A tm D'!C28/'rubrieken A tm D'!C24</f>
        <v>#DIV/0!</v>
      </c>
      <c r="E12" s="130" t="e">
        <f>100*'rubrieken A tm D'!D28/'rubrieken A tm D'!D24</f>
        <v>#DIV/0!</v>
      </c>
      <c r="F12" s="130" t="e">
        <f>100*'rubrieken A tm D'!E28/'rubrieken A tm D'!E24</f>
        <v>#DIV/0!</v>
      </c>
      <c r="G12" s="130" t="e">
        <f>100*'rubrieken A tm D'!F28/'rubrieken A tm D'!F24</f>
        <v>#DIV/0!</v>
      </c>
      <c r="H12" s="130" t="e">
        <f>100*'rubrieken A tm D'!G28/'rubrieken A tm D'!G24</f>
        <v>#DIV/0!</v>
      </c>
      <c r="I12" s="130"/>
      <c r="J12" s="130" t="e">
        <f>100*'rubrieken A tm D'!I28/'rubrieken A tm D'!I24</f>
        <v>#DIV/0!</v>
      </c>
      <c r="K12" s="130" t="e">
        <f>100*'rubrieken A tm D'!J28/'rubrieken A tm D'!J24</f>
        <v>#DIV/0!</v>
      </c>
      <c r="L12" s="130" t="e">
        <f>100*'rubrieken A tm D'!K28/'rubrieken A tm D'!K24</f>
        <v>#DIV/0!</v>
      </c>
      <c r="M12" s="130" t="e">
        <f>100*'rubrieken A tm D'!L28/'rubrieken A tm D'!L24</f>
        <v>#DIV/0!</v>
      </c>
      <c r="N12" s="130" t="e">
        <f>100*'rubrieken A tm D'!M28/'rubrieken A tm D'!M24</f>
        <v>#DIV/0!</v>
      </c>
      <c r="O12" s="130" t="e">
        <f>100*'rubrieken A tm D'!N28/'rubrieken A tm D'!N24</f>
        <v>#DIV/0!</v>
      </c>
      <c r="P12" s="130" t="e">
        <f>100*'rubrieken A tm D'!O28/'rubrieken A tm D'!O24</f>
        <v>#DIV/0!</v>
      </c>
      <c r="Q12" s="131" t="e">
        <f t="shared" si="0"/>
        <v>#DIV/0!</v>
      </c>
      <c r="R12" s="9"/>
      <c r="S12" s="9"/>
      <c r="T12" s="9"/>
      <c r="U12" s="9"/>
    </row>
    <row r="13" spans="1:21" s="129" customFormat="1" ht="14.25" customHeight="1" x14ac:dyDescent="0.35">
      <c r="A13" s="50">
        <v>8</v>
      </c>
      <c r="B13" s="7" t="s">
        <v>175</v>
      </c>
      <c r="C13" s="37" t="s">
        <v>176</v>
      </c>
      <c r="D13" s="130" t="e">
        <f>100*'rubrieken A tm D'!C29/'rubrieken A tm D'!C24</f>
        <v>#DIV/0!</v>
      </c>
      <c r="E13" s="130" t="e">
        <f>100*'rubrieken A tm D'!D29/'rubrieken A tm D'!D24</f>
        <v>#DIV/0!</v>
      </c>
      <c r="F13" s="130" t="e">
        <f>100*'rubrieken A tm D'!E29/'rubrieken A tm D'!E24</f>
        <v>#DIV/0!</v>
      </c>
      <c r="G13" s="130" t="e">
        <f>100*'rubrieken A tm D'!F29/'rubrieken A tm D'!F24</f>
        <v>#DIV/0!</v>
      </c>
      <c r="H13" s="130" t="e">
        <f>100*'rubrieken A tm D'!G29/'rubrieken A tm D'!G24</f>
        <v>#DIV/0!</v>
      </c>
      <c r="I13" s="130"/>
      <c r="J13" s="130" t="e">
        <f>100*'rubrieken A tm D'!I29/'rubrieken A tm D'!I24</f>
        <v>#DIV/0!</v>
      </c>
      <c r="K13" s="130" t="e">
        <f>100*'rubrieken A tm D'!J29/'rubrieken A tm D'!J24</f>
        <v>#DIV/0!</v>
      </c>
      <c r="L13" s="130" t="e">
        <f>100*'rubrieken A tm D'!K29/'rubrieken A tm D'!K24</f>
        <v>#DIV/0!</v>
      </c>
      <c r="M13" s="130" t="e">
        <f>100*'rubrieken A tm D'!L29/'rubrieken A tm D'!L24</f>
        <v>#DIV/0!</v>
      </c>
      <c r="N13" s="130" t="e">
        <f>100*'rubrieken A tm D'!M29/'rubrieken A tm D'!M24</f>
        <v>#DIV/0!</v>
      </c>
      <c r="O13" s="130" t="e">
        <f>100*'rubrieken A tm D'!N29/'rubrieken A tm D'!N24</f>
        <v>#DIV/0!</v>
      </c>
      <c r="P13" s="130" t="e">
        <f>100*'rubrieken A tm D'!O29/'rubrieken A tm D'!O24</f>
        <v>#DIV/0!</v>
      </c>
      <c r="Q13" s="131" t="e">
        <f t="shared" si="0"/>
        <v>#DIV/0!</v>
      </c>
      <c r="R13" s="9"/>
      <c r="S13" s="9"/>
      <c r="T13" s="9"/>
      <c r="U13" s="9"/>
    </row>
    <row r="14" spans="1:21" s="129" customFormat="1" ht="14.25" customHeight="1" x14ac:dyDescent="0.35">
      <c r="A14" s="37"/>
      <c r="B14" s="7"/>
      <c r="C14" s="37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3"/>
      <c r="R14" s="9"/>
      <c r="S14" s="9"/>
      <c r="T14" s="9"/>
      <c r="U14" s="9"/>
    </row>
    <row r="15" spans="1:21" s="14" customFormat="1" ht="18.75" customHeight="1" x14ac:dyDescent="0.35">
      <c r="A15" s="41" t="s">
        <v>177</v>
      </c>
      <c r="B15" s="123" t="s">
        <v>178</v>
      </c>
      <c r="C15" s="41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5"/>
      <c r="R15" s="15"/>
      <c r="S15" s="15"/>
      <c r="T15" s="15"/>
      <c r="U15" s="15"/>
    </row>
    <row r="16" spans="1:21" s="9" customFormat="1" ht="14.25" customHeight="1" x14ac:dyDescent="0.35">
      <c r="A16" s="115"/>
      <c r="B16" s="134"/>
      <c r="C16" s="11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6"/>
    </row>
    <row r="17" spans="1:17" s="9" customFormat="1" ht="14.25" customHeight="1" x14ac:dyDescent="0.35">
      <c r="A17" s="50">
        <v>1</v>
      </c>
      <c r="B17" s="9" t="s">
        <v>179</v>
      </c>
      <c r="C17" s="65" t="s">
        <v>180</v>
      </c>
      <c r="D17" s="137">
        <f>100*'rubrieken A tm D'!C47/'rubrieken A tm D'!C45</f>
        <v>61.802062804244976</v>
      </c>
      <c r="E17" s="137">
        <f>100*'rubrieken A tm D'!D47/'rubrieken A tm D'!D45</f>
        <v>36.008002572255364</v>
      </c>
      <c r="F17" s="137">
        <f>100*'rubrieken A tm D'!E47/'rubrieken A tm D'!E45</f>
        <v>65.334438781730839</v>
      </c>
      <c r="G17" s="137">
        <f>100*'rubrieken A tm D'!F47/'rubrieken A tm D'!F45</f>
        <v>84.020069265606963</v>
      </c>
      <c r="H17" s="137"/>
      <c r="I17" s="137"/>
      <c r="J17" s="137">
        <f>100*'rubrieken A tm D'!I47/'rubrieken A tm D'!I45</f>
        <v>88.702223933763364</v>
      </c>
      <c r="K17" s="137">
        <f>100*'rubrieken A tm D'!J47/'rubrieken A tm D'!J45</f>
        <v>72.654482699647858</v>
      </c>
      <c r="L17" s="137">
        <f>100*'rubrieken A tm D'!K47/'rubrieken A tm D'!K45</f>
        <v>77.314163147664047</v>
      </c>
      <c r="M17" s="137">
        <f>100*'rubrieken A tm D'!L47/'rubrieken A tm D'!L45</f>
        <v>86.324786324786331</v>
      </c>
      <c r="N17" s="137">
        <f>100*'rubrieken A tm D'!M47/'rubrieken A tm D'!M45</f>
        <v>71.135229472880482</v>
      </c>
      <c r="O17" s="137">
        <f>100*'rubrieken A tm D'!N47/'rubrieken A tm D'!N45</f>
        <v>77.624814767384422</v>
      </c>
      <c r="P17" s="137">
        <f>100*'rubrieken A tm D'!O47/'rubrieken A tm D'!O45</f>
        <v>35.89178850361526</v>
      </c>
      <c r="Q17" s="138">
        <f t="shared" si="0"/>
        <v>68.801096570325456</v>
      </c>
    </row>
    <row r="18" spans="1:17" s="9" customFormat="1" ht="14.25" customHeight="1" x14ac:dyDescent="0.35">
      <c r="A18" s="50">
        <v>2</v>
      </c>
      <c r="B18" s="9" t="s">
        <v>181</v>
      </c>
      <c r="C18" s="65" t="s">
        <v>182</v>
      </c>
      <c r="D18" s="137">
        <f>100*'rubrieken A tm D'!C43/'rubrieken A tm D'!C41</f>
        <v>73.52435917989277</v>
      </c>
      <c r="E18" s="137">
        <f>100*'rubrieken A tm D'!D43/'rubrieken A tm D'!D41</f>
        <v>87.644137437705098</v>
      </c>
      <c r="F18" s="137">
        <f>100*'rubrieken A tm D'!E43/'rubrieken A tm D'!E41</f>
        <v>13.021448455134358</v>
      </c>
      <c r="G18" s="137">
        <f>100*'rubrieken A tm D'!F43/'rubrieken A tm D'!F41</f>
        <v>87.758254614784647</v>
      </c>
      <c r="H18" s="137"/>
      <c r="I18" s="137"/>
      <c r="J18" s="137">
        <f>100*'rubrieken A tm D'!I43/'rubrieken A tm D'!I41</f>
        <v>91.521075112248667</v>
      </c>
      <c r="K18" s="137">
        <f>100*'rubrieken A tm D'!J43/'rubrieken A tm D'!J41</f>
        <v>46.052868763384318</v>
      </c>
      <c r="L18" s="137">
        <f>100*'rubrieken A tm D'!K43/'rubrieken A tm D'!K41</f>
        <v>33.151471723517943</v>
      </c>
      <c r="M18" s="137">
        <f>100*'rubrieken A tm D'!L43/'rubrieken A tm D'!L41</f>
        <v>92.857142857142861</v>
      </c>
      <c r="N18" s="137">
        <f>100*'rubrieken A tm D'!M43/'rubrieken A tm D'!M41</f>
        <v>95.17496688591774</v>
      </c>
      <c r="O18" s="137">
        <f>100*'rubrieken A tm D'!N43/'rubrieken A tm D'!N41</f>
        <v>57.627235071474203</v>
      </c>
      <c r="P18" s="137">
        <f>100*'rubrieken A tm D'!O43/'rubrieken A tm D'!O41</f>
        <v>0</v>
      </c>
      <c r="Q18" s="138">
        <f t="shared" si="0"/>
        <v>61.666632736472963</v>
      </c>
    </row>
    <row r="19" spans="1:17" s="9" customFormat="1" ht="14.25" customHeight="1" x14ac:dyDescent="0.35">
      <c r="A19" s="50"/>
      <c r="C19" s="65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3"/>
    </row>
    <row r="20" spans="1:17" s="9" customFormat="1" ht="14.25" customHeight="1" x14ac:dyDescent="0.35">
      <c r="A20" s="50">
        <v>3</v>
      </c>
      <c r="B20" s="9" t="s">
        <v>183</v>
      </c>
      <c r="C20" s="37" t="s">
        <v>184</v>
      </c>
      <c r="D20" s="137">
        <f>'rubrieken A tm D'!C47/'rubrieken A tm D'!C18</f>
        <v>2.0266253491264195</v>
      </c>
      <c r="E20" s="137">
        <f>'rubrieken A tm D'!D47/'rubrieken A tm D'!D18</f>
        <v>1.2707077838573841</v>
      </c>
      <c r="F20" s="137">
        <f>'rubrieken A tm D'!E47/'rubrieken A tm D'!E18</f>
        <v>1.3768242548818088</v>
      </c>
      <c r="G20" s="137">
        <f>'rubrieken A tm D'!F47/'rubrieken A tm D'!F18</f>
        <v>2.0339438496925921</v>
      </c>
      <c r="H20" s="137"/>
      <c r="I20" s="137"/>
      <c r="J20" s="137">
        <f>'rubrieken A tm D'!I47/'rubrieken A tm D'!I18</f>
        <v>3.7980762624527653</v>
      </c>
      <c r="K20" s="137">
        <f>'rubrieken A tm D'!J47/'rubrieken A tm D'!J18</f>
        <v>2.5866821653935568</v>
      </c>
      <c r="L20" s="137">
        <f>'rubrieken A tm D'!K47/'rubrieken A tm D'!K18</f>
        <v>4.3623207171799736</v>
      </c>
      <c r="M20" s="137">
        <f>'rubrieken A tm D'!L47/'rubrieken A tm D'!L18</f>
        <v>3.215843601744834</v>
      </c>
      <c r="N20" s="137">
        <f>'rubrieken A tm D'!M47/'rubrieken A tm D'!M18</f>
        <v>1.6527909776341634</v>
      </c>
      <c r="O20" s="137">
        <f>'rubrieken A tm D'!N47/'rubrieken A tm D'!N18</f>
        <v>5.8399972472644688</v>
      </c>
      <c r="P20" s="137">
        <f>'rubrieken A tm D'!O47/'rubrieken A tm D'!O18</f>
        <v>1.8261574756708936</v>
      </c>
      <c r="Q20" s="138">
        <f t="shared" si="0"/>
        <v>2.7263608804453514</v>
      </c>
    </row>
    <row r="21" spans="1:17" s="9" customFormat="1" ht="14.25" customHeight="1" x14ac:dyDescent="0.35">
      <c r="A21" s="50">
        <v>4</v>
      </c>
      <c r="B21" s="9" t="s">
        <v>185</v>
      </c>
      <c r="C21" s="65" t="s">
        <v>186</v>
      </c>
      <c r="D21" s="137">
        <f>'rubrieken A tm D'!C43/'rubrieken A tm D'!C18</f>
        <v>21.037206173166705</v>
      </c>
      <c r="E21" s="137">
        <f>'rubrieken A tm D'!D43/'rubrieken A tm D'!D18</f>
        <v>51.284273430999271</v>
      </c>
      <c r="F21" s="137">
        <f>'rubrieken A tm D'!E43/'rubrieken A tm D'!E18</f>
        <v>22.804470709146969</v>
      </c>
      <c r="G21" s="137">
        <f>'rubrieken A tm D'!F43/'rubrieken A tm D'!F18</f>
        <v>17.415065136076358</v>
      </c>
      <c r="H21" s="137"/>
      <c r="I21" s="137"/>
      <c r="J21" s="137">
        <f>'rubrieken A tm D'!I43/'rubrieken A tm D'!I18</f>
        <v>30.487804878048781</v>
      </c>
      <c r="K21" s="137">
        <f>'rubrieken A tm D'!J43/'rubrieken A tm D'!J18</f>
        <v>12.3737960810362</v>
      </c>
      <c r="L21" s="137">
        <f>'rubrieken A tm D'!K43/'rubrieken A tm D'!K18</f>
        <v>31.101225024714036</v>
      </c>
      <c r="M21" s="137">
        <f>'rubrieken A tm D'!L43/'rubrieken A tm D'!L18</f>
        <v>41.392046359091921</v>
      </c>
      <c r="N21" s="137">
        <f>'rubrieken A tm D'!M43/'rubrieken A tm D'!M18</f>
        <v>37.285877209655958</v>
      </c>
      <c r="O21" s="137">
        <f>'rubrieken A tm D'!N43/'rubrieken A tm D'!N18</f>
        <v>11.546624458055192</v>
      </c>
      <c r="P21" s="137">
        <f>'rubrieken A tm D'!O43/'rubrieken A tm D'!O18</f>
        <v>0</v>
      </c>
      <c r="Q21" s="138">
        <f t="shared" si="0"/>
        <v>25.157126314544676</v>
      </c>
    </row>
    <row r="22" spans="1:17" s="9" customFormat="1" ht="14.25" customHeight="1" x14ac:dyDescent="0.35">
      <c r="A22" s="50">
        <v>5</v>
      </c>
      <c r="B22" s="9" t="s">
        <v>187</v>
      </c>
      <c r="C22" s="37" t="s">
        <v>188</v>
      </c>
      <c r="D22" s="137">
        <f>'rubrieken A tm D'!C49/'rubrieken A tm D'!C18</f>
        <v>79.524352204848014</v>
      </c>
      <c r="E22" s="137">
        <f>'rubrieken A tm D'!D49/'rubrieken A tm D'!D18</f>
        <v>65.446002168486345</v>
      </c>
      <c r="F22" s="137">
        <f>'rubrieken A tm D'!E49/'rubrieken A tm D'!E18</f>
        <v>135.27728674203493</v>
      </c>
      <c r="G22" s="137">
        <f>'rubrieken A tm D'!F49/'rubrieken A tm D'!F18</f>
        <v>91.534868223053437</v>
      </c>
      <c r="H22" s="137">
        <f>'rubrieken A tm D'!G49/'rubrieken A tm D'!G18</f>
        <v>41.328771384136857</v>
      </c>
      <c r="I22" s="137"/>
      <c r="J22" s="137">
        <f>'rubrieken A tm D'!I49/'rubrieken A tm D'!I18</f>
        <v>54.222603916180006</v>
      </c>
      <c r="K22" s="137">
        <f>'rubrieken A tm D'!J49/'rubrieken A tm D'!J18</f>
        <v>25.297907671869812</v>
      </c>
      <c r="L22" s="137">
        <f>'rubrieken A tm D'!K49/'rubrieken A tm D'!K18</f>
        <v>48.880910809602497</v>
      </c>
      <c r="M22" s="137">
        <f>'rubrieken A tm D'!L49/'rubrieken A tm D'!L18</f>
        <v>27.38243066832235</v>
      </c>
      <c r="N22" s="137">
        <f>'rubrieken A tm D'!M49/'rubrieken A tm D'!M18</f>
        <v>15.974466197807768</v>
      </c>
      <c r="O22" s="137">
        <f>'rubrieken A tm D'!N49/'rubrieken A tm D'!N18</f>
        <v>17.831050856788934</v>
      </c>
      <c r="P22" s="137">
        <f>'rubrieken A tm D'!O49/'rubrieken A tm D'!O18</f>
        <v>53.322839870244763</v>
      </c>
      <c r="Q22" s="138">
        <f t="shared" si="0"/>
        <v>54.668624226114652</v>
      </c>
    </row>
    <row r="23" spans="1:17" s="9" customFormat="1" ht="14.25" customHeight="1" x14ac:dyDescent="0.35">
      <c r="A23" s="50"/>
      <c r="C23" s="37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3"/>
    </row>
    <row r="24" spans="1:17" s="9" customFormat="1" ht="14.25" customHeight="1" x14ac:dyDescent="0.35">
      <c r="A24" s="50">
        <v>6</v>
      </c>
      <c r="B24" s="9" t="s">
        <v>189</v>
      </c>
      <c r="C24" s="65" t="s">
        <v>190</v>
      </c>
      <c r="D24" s="139">
        <f>100*'rubrieken A tm D'!C60/'rubrieken A tm D'!C47</f>
        <v>5083.5395541606313</v>
      </c>
      <c r="E24" s="139">
        <f>100*'rubrieken A tm D'!D60/'rubrieken A tm D'!D47</f>
        <v>9647.2963587657505</v>
      </c>
      <c r="F24" s="139">
        <f>100*'rubrieken A tm D'!E60/'rubrieken A tm D'!E47</f>
        <v>9599.0762512596575</v>
      </c>
      <c r="G24" s="139">
        <f>100*'rubrieken A tm D'!F60/'rubrieken A tm D'!F47</f>
        <v>7540.9026052951431</v>
      </c>
      <c r="H24" s="139"/>
      <c r="I24" s="139"/>
      <c r="J24" s="139">
        <f>100*'rubrieken A tm D'!I60/'rubrieken A tm D'!I47</f>
        <v>4759.4390477740999</v>
      </c>
      <c r="K24" s="139">
        <f>100*'rubrieken A tm D'!J60/'rubrieken A tm D'!J47</f>
        <v>5072.4914938691663</v>
      </c>
      <c r="L24" s="139">
        <f>100*'rubrieken A tm D'!K60/'rubrieken A tm D'!K47</f>
        <v>2632.1253630413107</v>
      </c>
      <c r="M24" s="139">
        <f>100*'rubrieken A tm D'!L60/'rubrieken A tm D'!L47</f>
        <v>1780.9435643564357</v>
      </c>
      <c r="N24" s="139">
        <f>100*'rubrieken A tm D'!M60/'rubrieken A tm D'!M47</f>
        <v>9302.7524342559227</v>
      </c>
      <c r="O24" s="139">
        <f>100*'rubrieken A tm D'!N60/'rubrieken A tm D'!N47</f>
        <v>2843.1823805988615</v>
      </c>
      <c r="P24" s="139">
        <f>100*'rubrieken A tm D'!O60/'rubrieken A tm D'!O47</f>
        <v>18969.866774323778</v>
      </c>
      <c r="Q24" s="140">
        <f t="shared" si="0"/>
        <v>7021.0559843364326</v>
      </c>
    </row>
    <row r="25" spans="1:17" s="9" customFormat="1" ht="14.25" customHeight="1" x14ac:dyDescent="0.35">
      <c r="A25" s="50">
        <v>7</v>
      </c>
      <c r="B25" s="9" t="s">
        <v>191</v>
      </c>
      <c r="C25" s="65" t="s">
        <v>192</v>
      </c>
      <c r="D25" s="137">
        <f>100*'rubrieken A tm D'!C58/'rubrieken A tm D'!C43</f>
        <v>52.601037313837828</v>
      </c>
      <c r="E25" s="137">
        <f>100*'rubrieken A tm D'!D58/'rubrieken A tm D'!D43</f>
        <v>65.746456408751143</v>
      </c>
      <c r="F25" s="137">
        <f>100*'rubrieken A tm D'!E58/'rubrieken A tm D'!E43</f>
        <v>156.49236662723226</v>
      </c>
      <c r="G25" s="137">
        <f>100*'rubrieken A tm D'!F58/'rubrieken A tm D'!F43</f>
        <v>79.216011573679751</v>
      </c>
      <c r="H25" s="137"/>
      <c r="I25" s="137"/>
      <c r="J25" s="137">
        <f>100*'rubrieken A tm D'!I58/'rubrieken A tm D'!I43</f>
        <v>38.477183098591553</v>
      </c>
      <c r="K25" s="137">
        <f>100*'rubrieken A tm D'!J58/'rubrieken A tm D'!J43</f>
        <v>109.2527231653582</v>
      </c>
      <c r="L25" s="137">
        <f>100*'rubrieken A tm D'!K58/'rubrieken A tm D'!K43</f>
        <v>68.874708724803654</v>
      </c>
      <c r="M25" s="137">
        <f>100*'rubrieken A tm D'!L58/'rubrieken A tm D'!L43</f>
        <v>22.360461538461539</v>
      </c>
      <c r="N25" s="137">
        <f>100*'rubrieken A tm D'!M58/'rubrieken A tm D'!M43</f>
        <v>63.68765113010911</v>
      </c>
      <c r="O25" s="137">
        <f>100*'rubrieken A tm D'!N58/'rubrieken A tm D'!N43</f>
        <v>138.79034949697231</v>
      </c>
      <c r="P25" s="137"/>
      <c r="Q25" s="138">
        <f t="shared" si="0"/>
        <v>79.549894907779731</v>
      </c>
    </row>
    <row r="26" spans="1:17" s="9" customFormat="1" ht="14.25" customHeight="1" x14ac:dyDescent="0.35">
      <c r="A26" s="50">
        <v>8</v>
      </c>
      <c r="B26" s="9" t="s">
        <v>193</v>
      </c>
      <c r="C26" s="37" t="s">
        <v>194</v>
      </c>
      <c r="D26" s="137">
        <f>100*'rubrieken A tm D'!C53/'rubrieken A tm D'!C49</f>
        <v>2.9072878054958164</v>
      </c>
      <c r="E26" s="137">
        <f>100*'rubrieken A tm D'!D53/'rubrieken A tm D'!D49</f>
        <v>2.2694077455680417</v>
      </c>
      <c r="F26" s="137">
        <f>100*'rubrieken A tm D'!E53/'rubrieken A tm D'!E49</f>
        <v>2.1169832736687919</v>
      </c>
      <c r="G26" s="137">
        <f>100*'rubrieken A tm D'!F53/'rubrieken A tm D'!F49</f>
        <v>1.0632174257559677</v>
      </c>
      <c r="H26" s="137">
        <f>100*'rubrieken A tm D'!G53/'rubrieken A tm D'!G49</f>
        <v>1.2117608744437571</v>
      </c>
      <c r="I26" s="137"/>
      <c r="J26" s="137">
        <f>100*'rubrieken A tm D'!I53/'rubrieken A tm D'!I49</f>
        <v>2.4869172970438793</v>
      </c>
      <c r="K26" s="137">
        <f>100*'rubrieken A tm D'!J53/'rubrieken A tm D'!J49</f>
        <v>2.2142869645889127</v>
      </c>
      <c r="L26" s="137">
        <f>100*'rubrieken A tm D'!K53/'rubrieken A tm D'!K49</f>
        <v>1.104764520646514</v>
      </c>
      <c r="M26" s="137">
        <f>100*'rubrieken A tm D'!L53/'rubrieken A tm D'!L49</f>
        <v>2.441860465116279</v>
      </c>
      <c r="N26" s="137">
        <f>100*'rubrieken A tm D'!M53/'rubrieken A tm D'!M49</f>
        <v>3.2103123450669311</v>
      </c>
      <c r="O26" s="137">
        <f>100*'rubrieken A tm D'!N53/'rubrieken A tm D'!N49</f>
        <v>2.4025194613725045</v>
      </c>
      <c r="P26" s="137">
        <f>100*'rubrieken A tm D'!O53/'rubrieken A tm D'!O49</f>
        <v>1.0127600857769772</v>
      </c>
      <c r="Q26" s="138">
        <f t="shared" si="0"/>
        <v>2.0368398553786977</v>
      </c>
    </row>
    <row r="27" spans="1:17" s="9" customFormat="1" ht="14.25" customHeight="1" x14ac:dyDescent="0.35">
      <c r="A27" s="50"/>
      <c r="C27" s="37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3"/>
    </row>
    <row r="28" spans="1:17" s="9" customFormat="1" ht="14.25" customHeight="1" x14ac:dyDescent="0.35">
      <c r="A28" s="50">
        <v>9</v>
      </c>
      <c r="B28" s="9" t="s">
        <v>195</v>
      </c>
      <c r="C28" s="37" t="s">
        <v>196</v>
      </c>
      <c r="D28" s="137">
        <f>'rubrieken A tm D'!C60/'rubrieken A tm D'!C18</f>
        <v>103.02430123748751</v>
      </c>
      <c r="E28" s="137">
        <f>'rubrieken A tm D'!D60/'rubrieken A tm D'!D18</f>
        <v>122.58894576262639</v>
      </c>
      <c r="F28" s="137">
        <f>'rubrieken A tm D'!E60/'rubrieken A tm D'!E18</f>
        <v>132.16241007194245</v>
      </c>
      <c r="G28" s="137">
        <f>'rubrieken A tm D'!F60/'rubrieken A tm D'!F18</f>
        <v>153.37772475170902</v>
      </c>
      <c r="H28" s="137"/>
      <c r="I28" s="137"/>
      <c r="J28" s="137">
        <f>'rubrieken A tm D'!I60/'rubrieken A tm D'!I18</f>
        <v>180.767124699416</v>
      </c>
      <c r="K28" s="137">
        <f>'rubrieken A tm D'!J60/'rubrieken A tm D'!J18</f>
        <v>131.20923281301893</v>
      </c>
      <c r="L28" s="137">
        <f>'rubrieken A tm D'!K60/'rubrieken A tm D'!K18</f>
        <v>114.82175001409968</v>
      </c>
      <c r="M28" s="137">
        <f>'rubrieken A tm D'!L60/'rubrieken A tm D'!L18</f>
        <v>57.272359665042828</v>
      </c>
      <c r="N28" s="137">
        <f>'rubrieken A tm D'!M60/'rubrieken A tm D'!M18</f>
        <v>153.7550529050244</v>
      </c>
      <c r="O28" s="137">
        <f>'rubrieken A tm D'!N60/'rubrieken A tm D'!N18</f>
        <v>166.04177276168193</v>
      </c>
      <c r="P28" s="137">
        <f>'rubrieken A tm D'!O60/'rubrieken A tm D'!O18</f>
        <v>346.4196402241227</v>
      </c>
      <c r="Q28" s="138">
        <f t="shared" si="0"/>
        <v>151.04002862783381</v>
      </c>
    </row>
    <row r="29" spans="1:17" s="9" customFormat="1" ht="14.25" customHeight="1" x14ac:dyDescent="0.35">
      <c r="A29" s="50">
        <v>10</v>
      </c>
      <c r="B29" s="9" t="s">
        <v>197</v>
      </c>
      <c r="C29" s="37" t="s">
        <v>198</v>
      </c>
      <c r="D29" s="137">
        <f>'rubrieken A tm D'!C58/'rubrieken A tm D'!C18</f>
        <v>11.065788668936413</v>
      </c>
      <c r="E29" s="137">
        <f>'rubrieken A tm D'!D58/'rubrieken A tm D'!D18</f>
        <v>33.717592475856677</v>
      </c>
      <c r="F29" s="137">
        <f>'rubrieken A tm D'!E58/'rubrieken A tm D'!E18</f>
        <v>35.687255909558068</v>
      </c>
      <c r="G29" s="137">
        <f>'rubrieken A tm D'!F58/'rubrieken A tm D'!F18</f>
        <v>13.795520013758114</v>
      </c>
      <c r="H29" s="137"/>
      <c r="I29" s="137"/>
      <c r="J29" s="137">
        <f>'rubrieken A tm D'!I58/'rubrieken A tm D'!I18</f>
        <v>11.730848505668154</v>
      </c>
      <c r="K29" s="137">
        <f>'rubrieken A tm D'!J58/'rubrieken A tm D'!J18</f>
        <v>13.518709177460423</v>
      </c>
      <c r="L29" s="137">
        <f>'rubrieken A tm D'!K58/'rubrieken A tm D'!K18</f>
        <v>21.420878145617532</v>
      </c>
      <c r="M29" s="137">
        <f>'rubrieken A tm D'!L58/'rubrieken A tm D'!L18</f>
        <v>9.2554526061069193</v>
      </c>
      <c r="N29" s="137">
        <f>'rubrieken A tm D'!M58/'rubrieken A tm D'!M18</f>
        <v>23.746499398086549</v>
      </c>
      <c r="O29" s="137">
        <f>'rubrieken A tm D'!N58/'rubrieken A tm D'!N18</f>
        <v>16.025600440437685</v>
      </c>
      <c r="P29" s="137">
        <f>'rubrieken A tm D'!O58/'rubrieken A tm D'!O18</f>
        <v>24.876363904452965</v>
      </c>
      <c r="Q29" s="138">
        <f t="shared" si="0"/>
        <v>19.530955385994499</v>
      </c>
    </row>
    <row r="30" spans="1:17" s="9" customFormat="1" ht="14.25" customHeight="1" x14ac:dyDescent="0.35">
      <c r="A30" s="50">
        <v>11</v>
      </c>
      <c r="B30" s="9" t="s">
        <v>199</v>
      </c>
      <c r="C30" s="37" t="s">
        <v>200</v>
      </c>
      <c r="D30" s="137">
        <f>'rubrieken A tm D'!C53/'rubrieken A tm D'!C18</f>
        <v>2.3120017940510897</v>
      </c>
      <c r="E30" s="137">
        <f>'rubrieken A tm D'!D53/'rubrieken A tm D'!D18</f>
        <v>1.4852366423762575</v>
      </c>
      <c r="F30" s="137">
        <f>'rubrieken A tm D'!E53/'rubrieken A tm D'!E18</f>
        <v>2.8637975334018502</v>
      </c>
      <c r="G30" s="137">
        <f>'rubrieken A tm D'!F53/'rubrieken A tm D'!F18</f>
        <v>0.97321466959026615</v>
      </c>
      <c r="H30" s="137">
        <f>'rubrieken A tm D'!G53/'rubrieken A tm D'!G18</f>
        <v>0.50080588152127814</v>
      </c>
      <c r="I30" s="137"/>
      <c r="J30" s="137">
        <f>'rubrieken A tm D'!I53/'rubrieken A tm D'!I18</f>
        <v>1.3484713156990724</v>
      </c>
      <c r="K30" s="137">
        <f>'rubrieken A tm D'!J53/'rubrieken A tm D'!J18</f>
        <v>0.56016827189195173</v>
      </c>
      <c r="L30" s="137">
        <f>'rubrieken A tm D'!K53/'rubrieken A tm D'!K18</f>
        <v>0.54001895999335503</v>
      </c>
      <c r="M30" s="137">
        <f>'rubrieken A tm D'!L53/'rubrieken A tm D'!L18</f>
        <v>0.66864074887763869</v>
      </c>
      <c r="N30" s="137">
        <f>'rubrieken A tm D'!M53/'rubrieken A tm D'!M18</f>
        <v>0.51283026040676682</v>
      </c>
      <c r="O30" s="137">
        <f>'rubrieken A tm D'!N53/'rubrieken A tm D'!N18</f>
        <v>0.42839446700158285</v>
      </c>
      <c r="P30" s="137">
        <f>'rubrieken A tm D'!O53/'rubrieken A tm D'!O18</f>
        <v>0.54003243880861107</v>
      </c>
      <c r="Q30" s="138">
        <f t="shared" si="0"/>
        <v>1.0611344153016435</v>
      </c>
    </row>
  </sheetData>
  <pageMargins left="0.7" right="0.7" top="0.75" bottom="0.75" header="0.3" footer="0.3"/>
  <pageSetup paperSize="257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2"/>
  <sheetViews>
    <sheetView workbookViewId="0">
      <pane ySplit="1" topLeftCell="A6" activePane="bottomLeft" state="frozen"/>
      <selection pane="bottomLeft" activeCell="B13" sqref="B13"/>
    </sheetView>
  </sheetViews>
  <sheetFormatPr defaultColWidth="16.875" defaultRowHeight="15" customHeight="1" x14ac:dyDescent="0.35"/>
  <cols>
    <col min="1" max="1" width="11.5" style="15" customWidth="1"/>
    <col min="2" max="2" width="30.625" style="15" customWidth="1"/>
    <col min="3" max="3" width="147.125" style="15" bestFit="1" customWidth="1"/>
    <col min="4" max="9" width="23.5" style="15" customWidth="1"/>
    <col min="10" max="16384" width="16.875" style="15"/>
  </cols>
  <sheetData>
    <row r="1" spans="1:9" ht="26.25" customHeight="1" x14ac:dyDescent="0.35">
      <c r="A1" s="2"/>
      <c r="B1" s="5"/>
      <c r="C1" s="5"/>
      <c r="D1" s="5"/>
      <c r="E1" s="5"/>
      <c r="F1" s="5"/>
      <c r="G1" s="5"/>
      <c r="H1" s="5"/>
    </row>
    <row r="2" spans="1:9" ht="26.25" customHeight="1" x14ac:dyDescent="0.35">
      <c r="A2" s="148" t="s">
        <v>201</v>
      </c>
      <c r="B2" s="148" t="s">
        <v>202</v>
      </c>
      <c r="C2" s="148" t="s">
        <v>203</v>
      </c>
      <c r="D2" s="117"/>
      <c r="E2" s="117"/>
      <c r="F2" s="117"/>
      <c r="G2" s="117"/>
      <c r="H2" s="117"/>
      <c r="I2" s="118"/>
    </row>
    <row r="3" spans="1:9" ht="14.25" customHeight="1" x14ac:dyDescent="0.35">
      <c r="A3" s="25"/>
      <c r="B3" s="25"/>
      <c r="C3" s="25"/>
      <c r="D3" s="141"/>
      <c r="E3" s="141"/>
      <c r="F3" s="49"/>
      <c r="G3" s="49"/>
      <c r="H3" s="49"/>
      <c r="I3" s="49"/>
    </row>
    <row r="4" spans="1:9" ht="14.25" customHeight="1" x14ac:dyDescent="0.35">
      <c r="A4" s="117"/>
      <c r="B4" s="142" t="s">
        <v>204</v>
      </c>
      <c r="C4" s="143"/>
      <c r="D4" s="142"/>
      <c r="E4" s="142"/>
      <c r="F4" s="142"/>
      <c r="G4" s="142"/>
      <c r="H4" s="142"/>
      <c r="I4" s="49"/>
    </row>
    <row r="5" spans="1:9" ht="14.25" customHeight="1" x14ac:dyDescent="0.35">
      <c r="A5" s="25" t="s">
        <v>205</v>
      </c>
      <c r="B5" s="144" t="s">
        <v>68</v>
      </c>
      <c r="C5" s="144" t="s">
        <v>206</v>
      </c>
      <c r="D5" s="48"/>
      <c r="E5" s="48"/>
      <c r="F5" s="48"/>
      <c r="G5" s="48"/>
      <c r="H5" s="48"/>
      <c r="I5" s="49"/>
    </row>
    <row r="6" spans="1:9" ht="14.25" customHeight="1" x14ac:dyDescent="0.35">
      <c r="A6" s="9" t="s">
        <v>207</v>
      </c>
      <c r="B6" s="9" t="s">
        <v>77</v>
      </c>
      <c r="C6" s="13" t="s">
        <v>208</v>
      </c>
      <c r="D6" s="48"/>
      <c r="E6" s="48"/>
      <c r="F6" s="48"/>
      <c r="G6" s="48"/>
      <c r="H6" s="48"/>
      <c r="I6" s="49"/>
    </row>
    <row r="7" spans="1:9" ht="14.25" customHeight="1" x14ac:dyDescent="0.35">
      <c r="A7" s="25" t="s">
        <v>207</v>
      </c>
      <c r="B7" s="25" t="s">
        <v>82</v>
      </c>
      <c r="C7" s="112" t="s">
        <v>208</v>
      </c>
      <c r="D7" s="48"/>
      <c r="E7" s="48"/>
      <c r="F7" s="48"/>
      <c r="G7" s="48"/>
      <c r="H7" s="48"/>
      <c r="I7" s="49"/>
    </row>
    <row r="8" spans="1:9" ht="14.25" customHeight="1" x14ac:dyDescent="0.35">
      <c r="A8" s="25" t="s">
        <v>209</v>
      </c>
      <c r="B8" s="25" t="s">
        <v>77</v>
      </c>
      <c r="C8" s="113" t="s">
        <v>208</v>
      </c>
      <c r="D8" s="48"/>
      <c r="E8" s="48"/>
      <c r="F8" s="48"/>
      <c r="G8" s="48"/>
      <c r="H8" s="48"/>
      <c r="I8" s="49"/>
    </row>
    <row r="9" spans="1:9" ht="14.25" customHeight="1" x14ac:dyDescent="0.35">
      <c r="A9" s="25" t="s">
        <v>209</v>
      </c>
      <c r="B9" s="25" t="s">
        <v>81</v>
      </c>
      <c r="C9" s="112" t="s">
        <v>210</v>
      </c>
      <c r="D9" s="48"/>
      <c r="E9" s="48"/>
      <c r="F9" s="48"/>
      <c r="G9" s="48"/>
      <c r="H9" s="48"/>
      <c r="I9" s="49"/>
    </row>
    <row r="10" spans="1:9" ht="14.25" customHeight="1" x14ac:dyDescent="0.35">
      <c r="A10" s="25" t="s">
        <v>209</v>
      </c>
      <c r="B10" s="25" t="s">
        <v>82</v>
      </c>
      <c r="C10" s="113" t="s">
        <v>210</v>
      </c>
      <c r="D10" s="48"/>
      <c r="E10" s="48"/>
      <c r="F10" s="48"/>
      <c r="G10" s="48"/>
      <c r="H10" s="48"/>
      <c r="I10" s="49"/>
    </row>
    <row r="11" spans="1:9" ht="14.25" customHeight="1" x14ac:dyDescent="0.35">
      <c r="A11" s="25"/>
      <c r="B11" s="25"/>
      <c r="C11" s="112"/>
      <c r="D11" s="48"/>
      <c r="E11" s="48"/>
      <c r="F11" s="48"/>
      <c r="G11" s="48"/>
      <c r="H11" s="48"/>
      <c r="I11" s="49"/>
    </row>
    <row r="12" spans="1:9" ht="14.25" customHeight="1" x14ac:dyDescent="0.35">
      <c r="A12" s="117"/>
      <c r="B12" s="142" t="s">
        <v>211</v>
      </c>
      <c r="C12" s="143"/>
      <c r="D12" s="142"/>
      <c r="E12" s="142"/>
      <c r="F12" s="142"/>
      <c r="G12" s="142"/>
      <c r="H12" s="142"/>
      <c r="I12" s="49"/>
    </row>
    <row r="13" spans="1:9" ht="14.25" customHeight="1" x14ac:dyDescent="0.35">
      <c r="A13" s="45" t="s">
        <v>209</v>
      </c>
      <c r="B13" s="45"/>
      <c r="C13" s="156" t="s">
        <v>212</v>
      </c>
      <c r="D13" s="141"/>
      <c r="E13" s="141"/>
      <c r="F13" s="49"/>
      <c r="G13" s="49"/>
      <c r="H13" s="49"/>
      <c r="I13" s="49"/>
    </row>
    <row r="14" spans="1:9" ht="14.25" customHeight="1" x14ac:dyDescent="0.35">
      <c r="A14" s="45"/>
      <c r="B14" s="45"/>
      <c r="C14" s="156"/>
      <c r="D14" s="141"/>
      <c r="E14" s="141"/>
      <c r="F14" s="49"/>
      <c r="G14" s="49"/>
      <c r="H14" s="49"/>
      <c r="I14" s="49"/>
    </row>
    <row r="15" spans="1:9" ht="14.25" customHeight="1" x14ac:dyDescent="0.35">
      <c r="A15" s="46"/>
      <c r="B15" s="47"/>
      <c r="C15" s="47"/>
      <c r="D15" s="145"/>
      <c r="E15" s="48"/>
      <c r="F15" s="48"/>
      <c r="G15" s="48"/>
      <c r="H15" s="48"/>
      <c r="I15" s="49"/>
    </row>
    <row r="16" spans="1:9" ht="14.25" customHeight="1" x14ac:dyDescent="0.35">
      <c r="A16" s="117"/>
      <c r="B16" s="142" t="s">
        <v>213</v>
      </c>
      <c r="C16" s="142"/>
      <c r="D16" s="142"/>
      <c r="E16" s="142"/>
      <c r="F16" s="142"/>
      <c r="G16" s="142"/>
      <c r="H16" s="142"/>
      <c r="I16" s="49"/>
    </row>
    <row r="17" spans="1:9" ht="14.25" customHeight="1" x14ac:dyDescent="0.35">
      <c r="A17" s="46"/>
      <c r="B17" s="47"/>
      <c r="C17" s="47"/>
      <c r="D17" s="48"/>
      <c r="E17" s="48"/>
      <c r="F17" s="48"/>
      <c r="G17" s="48"/>
      <c r="H17" s="48"/>
      <c r="I17" s="49"/>
    </row>
    <row r="18" spans="1:9" ht="14.25" customHeight="1" x14ac:dyDescent="0.35">
      <c r="A18" s="45"/>
      <c r="B18" s="47"/>
      <c r="C18" s="47"/>
      <c r="D18" s="48"/>
      <c r="E18" s="48"/>
      <c r="F18" s="48"/>
      <c r="G18" s="48"/>
      <c r="H18" s="48"/>
      <c r="I18" s="49"/>
    </row>
    <row r="19" spans="1:9" ht="14.25" customHeight="1" x14ac:dyDescent="0.35">
      <c r="A19" s="9"/>
      <c r="B19" s="9"/>
      <c r="C19" s="13"/>
      <c r="D19" s="9"/>
      <c r="E19" s="9"/>
      <c r="F19" s="146"/>
      <c r="G19" s="146"/>
      <c r="H19" s="146"/>
      <c r="I19" s="146"/>
    </row>
    <row r="20" spans="1:9" ht="14.25" customHeight="1" x14ac:dyDescent="0.35">
      <c r="A20" s="117"/>
      <c r="B20" s="142" t="s">
        <v>214</v>
      </c>
      <c r="C20" s="142"/>
      <c r="D20" s="142"/>
      <c r="E20" s="142"/>
      <c r="F20" s="142"/>
      <c r="G20" s="142"/>
      <c r="H20" s="142"/>
      <c r="I20" s="49"/>
    </row>
    <row r="21" spans="1:9" ht="14.25" customHeight="1" x14ac:dyDescent="0.35">
      <c r="A21" s="46" t="s">
        <v>215</v>
      </c>
      <c r="B21" s="47" t="s">
        <v>216</v>
      </c>
      <c r="C21" s="47" t="s">
        <v>217</v>
      </c>
      <c r="D21" s="48"/>
      <c r="E21" s="48"/>
      <c r="F21" s="48"/>
      <c r="G21" s="48"/>
      <c r="H21" s="48"/>
      <c r="I21" s="49"/>
    </row>
    <row r="22" spans="1:9" ht="14.25" customHeight="1" x14ac:dyDescent="0.35">
      <c r="A22" s="46" t="s">
        <v>205</v>
      </c>
      <c r="B22" s="47" t="s">
        <v>218</v>
      </c>
      <c r="C22" s="47" t="s">
        <v>219</v>
      </c>
      <c r="D22" s="48"/>
      <c r="E22" s="48"/>
      <c r="F22" s="48"/>
      <c r="G22" s="48"/>
      <c r="H22" s="48"/>
      <c r="I22" s="49"/>
    </row>
    <row r="23" spans="1:9" ht="14.15" customHeight="1" x14ac:dyDescent="0.35">
      <c r="A23" s="45" t="s">
        <v>205</v>
      </c>
      <c r="B23" s="47" t="s">
        <v>220</v>
      </c>
      <c r="C23" s="46" t="s">
        <v>221</v>
      </c>
      <c r="D23" s="9"/>
      <c r="E23" s="9"/>
      <c r="F23" s="146"/>
      <c r="G23" s="146"/>
      <c r="H23" s="146"/>
      <c r="I23" s="146"/>
    </row>
    <row r="24" spans="1:9" ht="14.25" customHeight="1" x14ac:dyDescent="0.35">
      <c r="A24" s="147" t="s">
        <v>222</v>
      </c>
      <c r="B24" s="147" t="s">
        <v>223</v>
      </c>
      <c r="C24" s="13" t="s">
        <v>224</v>
      </c>
      <c r="D24" s="141"/>
      <c r="E24" s="141"/>
      <c r="F24" s="49"/>
      <c r="G24" s="49"/>
      <c r="H24" s="49"/>
      <c r="I24" s="49"/>
    </row>
    <row r="25" spans="1:9" ht="14.25" customHeight="1" x14ac:dyDescent="0.35">
      <c r="A25" s="147" t="s">
        <v>225</v>
      </c>
      <c r="B25" s="147" t="s">
        <v>218</v>
      </c>
      <c r="C25" s="13" t="s">
        <v>226</v>
      </c>
      <c r="D25" s="141"/>
      <c r="E25" s="141"/>
      <c r="F25" s="49"/>
      <c r="G25" s="49"/>
      <c r="H25" s="49"/>
      <c r="I25" s="49"/>
    </row>
    <row r="26" spans="1:9" ht="14.25" customHeight="1" x14ac:dyDescent="0.35">
      <c r="A26" s="147" t="s">
        <v>227</v>
      </c>
      <c r="B26" s="147" t="s">
        <v>108</v>
      </c>
      <c r="C26" s="13" t="s">
        <v>228</v>
      </c>
      <c r="D26" s="141"/>
      <c r="E26" s="141"/>
      <c r="F26" s="49"/>
      <c r="G26" s="49"/>
      <c r="H26" s="49"/>
      <c r="I26" s="49"/>
    </row>
    <row r="27" spans="1:9" ht="14.25" customHeight="1" x14ac:dyDescent="0.35">
      <c r="A27" s="147" t="s">
        <v>227</v>
      </c>
      <c r="B27" s="147" t="s">
        <v>110</v>
      </c>
      <c r="C27" s="13" t="s">
        <v>229</v>
      </c>
      <c r="D27" s="141"/>
      <c r="E27" s="141"/>
      <c r="F27" s="49"/>
      <c r="G27" s="49"/>
      <c r="H27" s="49"/>
      <c r="I27" s="49"/>
    </row>
    <row r="28" spans="1:9" ht="14.25" customHeight="1" x14ac:dyDescent="0.35">
      <c r="A28" s="147"/>
      <c r="B28" s="147"/>
      <c r="C28" s="13"/>
      <c r="D28" s="141"/>
      <c r="E28" s="141"/>
      <c r="F28" s="49"/>
      <c r="G28" s="49"/>
      <c r="H28" s="49"/>
      <c r="I28" s="49"/>
    </row>
    <row r="29" spans="1:9" ht="14.25" customHeight="1" x14ac:dyDescent="0.35">
      <c r="A29" s="117"/>
      <c r="B29" s="142" t="s">
        <v>230</v>
      </c>
      <c r="C29" s="142"/>
      <c r="D29" s="142"/>
      <c r="E29" s="142"/>
      <c r="F29" s="142"/>
      <c r="G29" s="142"/>
      <c r="H29" s="142"/>
      <c r="I29" s="49"/>
    </row>
    <row r="30" spans="1:9" ht="14.25" customHeight="1" x14ac:dyDescent="0.35">
      <c r="A30" s="46" t="s">
        <v>222</v>
      </c>
      <c r="B30" s="47"/>
      <c r="C30" s="13" t="s">
        <v>231</v>
      </c>
      <c r="D30" s="48"/>
      <c r="E30" s="48"/>
      <c r="F30" s="48"/>
      <c r="G30" s="48"/>
      <c r="H30" s="48"/>
      <c r="I30" s="49"/>
    </row>
    <row r="31" spans="1:9" ht="15" customHeight="1" x14ac:dyDescent="0.35">
      <c r="A31" s="46" t="s">
        <v>222</v>
      </c>
      <c r="B31" s="47"/>
      <c r="C31" s="13" t="s">
        <v>232</v>
      </c>
    </row>
    <row r="32" spans="1:9" ht="15" customHeight="1" x14ac:dyDescent="0.35">
      <c r="A32" s="46" t="s">
        <v>222</v>
      </c>
      <c r="B32" s="9"/>
      <c r="C32" s="157" t="s">
        <v>233</v>
      </c>
    </row>
  </sheetData>
  <pageMargins left="0.7" right="0.7" top="0.75" bottom="0.75" header="0" footer="0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72CDC198D2934395E43273389F3AA6" ma:contentTypeVersion="4" ma:contentTypeDescription="Een nieuw document maken." ma:contentTypeScope="" ma:versionID="ba8482694c117a5c48592699116cdc89">
  <xsd:schema xmlns:xsd="http://www.w3.org/2001/XMLSchema" xmlns:xs="http://www.w3.org/2001/XMLSchema" xmlns:p="http://schemas.microsoft.com/office/2006/metadata/properties" xmlns:ns2="9b62ad3f-3563-4654-85f8-ccc9523cca1e" targetNamespace="http://schemas.microsoft.com/office/2006/metadata/properties" ma:root="true" ma:fieldsID="1109bdd82844770e6cc985c2f9fc4957" ns2:_="">
    <xsd:import namespace="9b62ad3f-3563-4654-85f8-ccc9523cca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2ad3f-3563-4654-85f8-ccc9523cca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71D2F3-6372-4435-BDA9-A6D18E4E5A7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3E606E-1645-4C51-9D57-48811DD259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75D40A-D17F-4B7B-AAD0-19774EA28F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2ad3f-3563-4654-85f8-ccc9523cca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Gegevens van de leverancier</vt:lpstr>
      <vt:lpstr>rubrieken A tm D</vt:lpstr>
      <vt:lpstr>rubriek E</vt:lpstr>
      <vt:lpstr>Indicatoren</vt:lpstr>
      <vt:lpstr>opmerkingen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Weerden, A. van (Anne)</dc:creator>
  <cp:keywords/>
  <dc:description/>
  <cp:lastModifiedBy>Vos, L.C. (Lenny)</cp:lastModifiedBy>
  <cp:revision/>
  <dcterms:created xsi:type="dcterms:W3CDTF">2018-02-23T10:27:35Z</dcterms:created>
  <dcterms:modified xsi:type="dcterms:W3CDTF">2025-01-27T18:21:01Z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0x0101002972CDC198D2934395E43273389F3AA6</vt:lpwstr>
  </property>
</Properties>
</file>